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108" yWindow="-180" windowWidth="13872" windowHeight="9432" tabRatio="851" firstSheet="14" activeTab="19"/>
  </bookViews>
  <sheets>
    <sheet name="Оглавление" sheetId="1" r:id="rId1"/>
    <sheet name="ТСС Бензиновые" sheetId="2" r:id="rId2"/>
    <sheet name="ТСС Дизельные" sheetId="3" r:id="rId3"/>
    <sheet name="ТСС Стандарт 9-16 кВт 1 фазн" sheetId="4" r:id="rId4"/>
    <sheet name="ТСС Стандарт 8-30 кВт " sheetId="5" r:id="rId5"/>
    <sheet name="ТСС Стандарт 40-200 кВт" sheetId="6" r:id="rId6"/>
    <sheet name="ТСС Стандарт250-900 кВт" sheetId="7" r:id="rId7"/>
    <sheet name="ТСС Проф" sheetId="8" r:id="rId8"/>
    <sheet name="ТСС Славянка Deutz" sheetId="21" r:id="rId9"/>
    <sheet name="ТСС СЛАВЯНКА " sheetId="9" r:id="rId10"/>
    <sheet name="ТСС DEUTZ" sheetId="10" r:id="rId11"/>
    <sheet name="ТСС DOOSAN" sheetId="18" r:id="rId12"/>
    <sheet name="ТСС IVECO" sheetId="12" r:id="rId13"/>
    <sheet name="ТСС MITSUBISHI" sheetId="22" r:id="rId14"/>
    <sheet name="ТСС PERKINS" sheetId="17" r:id="rId15"/>
    <sheet name="ТСС CUMMINS" sheetId="14" r:id="rId16"/>
    <sheet name="Автоматика, доп. опции" sheetId="15" r:id="rId17"/>
    <sheet name="Капоты, прицепы" sheetId="16" r:id="rId18"/>
    <sheet name="Контейнеры" sheetId="19" r:id="rId19"/>
    <sheet name="Принадлежность капотов и прицеп" sheetId="20" r:id="rId20"/>
  </sheets>
  <definedNames>
    <definedName name="ТСС_СЛАВЯНКА_Deutz">Оглавление!$B$12</definedName>
  </definedNames>
  <calcPr calcId="125725"/>
</workbook>
</file>

<file path=xl/calcChain.xml><?xml version="1.0" encoding="utf-8"?>
<calcChain xmlns="http://schemas.openxmlformats.org/spreadsheetml/2006/main">
  <c r="E40" i="5"/>
  <c r="D40"/>
  <c r="D25"/>
  <c r="D33" s="1"/>
  <c r="D26"/>
  <c r="D27"/>
  <c r="D35" s="1"/>
  <c r="D28"/>
  <c r="D29"/>
  <c r="D37" s="1"/>
  <c r="D30"/>
  <c r="D31"/>
  <c r="D39" s="1"/>
  <c r="D34"/>
  <c r="D36"/>
  <c r="D38"/>
  <c r="D42"/>
  <c r="D43"/>
  <c r="D44"/>
  <c r="D45"/>
  <c r="D46"/>
  <c r="D47"/>
  <c r="D48"/>
  <c r="D49"/>
  <c r="E25"/>
  <c r="E33" s="1"/>
  <c r="E26"/>
  <c r="E27"/>
  <c r="E35" s="1"/>
  <c r="E28"/>
  <c r="E36" s="1"/>
  <c r="E29"/>
  <c r="E37" s="1"/>
  <c r="E30"/>
  <c r="E38" s="1"/>
  <c r="E31"/>
  <c r="E39" s="1"/>
  <c r="E34"/>
  <c r="E42"/>
  <c r="E43"/>
  <c r="E44"/>
  <c r="E45"/>
  <c r="E46"/>
  <c r="E47"/>
  <c r="E48"/>
  <c r="E49"/>
  <c r="E16" i="4"/>
  <c r="E17"/>
  <c r="E18"/>
  <c r="E19"/>
  <c r="E20"/>
  <c r="E22"/>
  <c r="E23"/>
  <c r="E24"/>
  <c r="E25"/>
  <c r="E26"/>
  <c r="E28"/>
  <c r="E29"/>
  <c r="E30"/>
  <c r="E31"/>
  <c r="E32"/>
  <c r="F16"/>
  <c r="F17"/>
  <c r="F18"/>
  <c r="F19"/>
  <c r="F20"/>
  <c r="F22"/>
  <c r="F23"/>
  <c r="F24"/>
  <c r="F25"/>
  <c r="F26"/>
  <c r="F28"/>
  <c r="F29"/>
  <c r="F30"/>
  <c r="F31"/>
  <c r="F32"/>
  <c r="G69" i="17"/>
  <c r="G68"/>
  <c r="G67"/>
  <c r="G65"/>
  <c r="G64"/>
  <c r="G63"/>
  <c r="G60"/>
  <c r="G61"/>
  <c r="G59"/>
  <c r="E12" i="9"/>
  <c r="E27" s="1"/>
  <c r="E41" s="1"/>
  <c r="D12"/>
  <c r="D27"/>
  <c r="D41" s="1"/>
  <c r="E11"/>
  <c r="E26" s="1"/>
  <c r="E40" s="1"/>
  <c r="D11"/>
  <c r="D26" s="1"/>
  <c r="D40" s="1"/>
  <c r="E9"/>
  <c r="E24" s="1"/>
  <c r="E38" s="1"/>
  <c r="D9"/>
  <c r="D24" s="1"/>
  <c r="D38" s="1"/>
  <c r="F27"/>
  <c r="F41" s="1"/>
  <c r="F26"/>
  <c r="F40" s="1"/>
  <c r="F24"/>
  <c r="F38" s="1"/>
  <c r="F23"/>
  <c r="F37" s="1"/>
  <c r="F22"/>
  <c r="F36" s="1"/>
  <c r="F21"/>
  <c r="F35" s="1"/>
  <c r="E32"/>
  <c r="E31"/>
  <c r="E30"/>
  <c r="E44" s="1"/>
  <c r="E29"/>
  <c r="E43" s="1"/>
  <c r="E28"/>
  <c r="E42" s="1"/>
  <c r="E25"/>
  <c r="E39" s="1"/>
  <c r="E7"/>
  <c r="E22" s="1"/>
  <c r="E36" s="1"/>
  <c r="D32"/>
  <c r="D31"/>
  <c r="D30"/>
  <c r="D44" s="1"/>
  <c r="D29"/>
  <c r="D43" s="1"/>
  <c r="D28"/>
  <c r="D42" s="1"/>
  <c r="D25"/>
  <c r="D39" s="1"/>
  <c r="E6"/>
  <c r="E21" s="1"/>
  <c r="E35" s="1"/>
  <c r="E8"/>
  <c r="E23" s="1"/>
  <c r="E37" s="1"/>
  <c r="D8"/>
  <c r="D23" s="1"/>
  <c r="D37" s="1"/>
  <c r="D7"/>
  <c r="D22" s="1"/>
  <c r="D36" s="1"/>
  <c r="D6"/>
  <c r="D21" s="1"/>
  <c r="D35" s="1"/>
  <c r="H38" i="8"/>
  <c r="H39"/>
  <c r="H40"/>
  <c r="H41"/>
  <c r="H42"/>
  <c r="H43"/>
  <c r="H44"/>
  <c r="H45"/>
  <c r="H46"/>
  <c r="H48"/>
  <c r="H49"/>
  <c r="H50"/>
  <c r="H51"/>
  <c r="H52"/>
  <c r="H53"/>
  <c r="H54"/>
  <c r="H55"/>
  <c r="H56"/>
  <c r="H57"/>
  <c r="H58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57"/>
  <c r="F58"/>
  <c r="H6"/>
  <c r="H7"/>
  <c r="H8"/>
  <c r="H9"/>
  <c r="H10"/>
  <c r="H11"/>
  <c r="H12"/>
  <c r="H13"/>
  <c r="H14"/>
  <c r="H16"/>
  <c r="H17"/>
  <c r="H19"/>
  <c r="H20"/>
  <c r="H21"/>
  <c r="H22"/>
  <c r="H24"/>
  <c r="H25"/>
  <c r="H26"/>
  <c r="H27"/>
  <c r="H28"/>
  <c r="H29"/>
  <c r="H30"/>
  <c r="H31"/>
  <c r="H32"/>
  <c r="H33"/>
  <c r="H34"/>
  <c r="H35"/>
  <c r="F6"/>
  <c r="F7"/>
  <c r="F8"/>
  <c r="F9"/>
  <c r="F10"/>
  <c r="F11"/>
  <c r="F12"/>
  <c r="F13"/>
  <c r="F14"/>
  <c r="F16"/>
  <c r="F17"/>
  <c r="F19"/>
  <c r="F20"/>
  <c r="F21"/>
  <c r="F22"/>
  <c r="F24"/>
  <c r="F25"/>
  <c r="F26"/>
  <c r="F27"/>
  <c r="F28"/>
  <c r="F29"/>
  <c r="F30"/>
  <c r="F31"/>
  <c r="F32"/>
  <c r="F33"/>
  <c r="F34"/>
  <c r="F35"/>
  <c r="G25" i="7"/>
  <c r="G56" s="1"/>
  <c r="G26"/>
  <c r="G27"/>
  <c r="G58" s="1"/>
  <c r="G28"/>
  <c r="G59" s="1"/>
  <c r="G29"/>
  <c r="G60" s="1"/>
  <c r="G30"/>
  <c r="G61" s="1"/>
  <c r="G31"/>
  <c r="G32"/>
  <c r="G33"/>
  <c r="G34"/>
  <c r="G35"/>
  <c r="G36"/>
  <c r="G37"/>
  <c r="G38"/>
  <c r="E25"/>
  <c r="E56" s="1"/>
  <c r="E26"/>
  <c r="E57" s="1"/>
  <c r="E27"/>
  <c r="E58" s="1"/>
  <c r="E28"/>
  <c r="E59" s="1"/>
  <c r="E29"/>
  <c r="E60" s="1"/>
  <c r="E30"/>
  <c r="E61" s="1"/>
  <c r="E31"/>
  <c r="E32"/>
  <c r="E33"/>
  <c r="E34"/>
  <c r="E35"/>
  <c r="E36"/>
  <c r="E37"/>
  <c r="E38"/>
  <c r="G6"/>
  <c r="G7"/>
  <c r="G8"/>
  <c r="G9"/>
  <c r="G10"/>
  <c r="G11"/>
  <c r="G13"/>
  <c r="G15"/>
  <c r="G16"/>
  <c r="G17"/>
  <c r="G18"/>
  <c r="G19"/>
  <c r="G20"/>
  <c r="G21"/>
  <c r="G22"/>
  <c r="E6"/>
  <c r="E7"/>
  <c r="E8"/>
  <c r="E9"/>
  <c r="E10"/>
  <c r="E11"/>
  <c r="E13"/>
  <c r="E15"/>
  <c r="E16"/>
  <c r="E17"/>
  <c r="E18"/>
  <c r="E19"/>
  <c r="E20"/>
  <c r="E21"/>
  <c r="E22"/>
  <c r="E17" i="16"/>
  <c r="E16"/>
  <c r="H17" i="18"/>
  <c r="H18"/>
  <c r="H19"/>
  <c r="F19"/>
  <c r="F17"/>
  <c r="G32" i="4"/>
  <c r="G30"/>
  <c r="G29"/>
  <c r="G26"/>
  <c r="G24"/>
  <c r="G23"/>
  <c r="G20"/>
  <c r="G18"/>
  <c r="G17"/>
  <c r="H110" i="8"/>
  <c r="F110"/>
  <c r="H109"/>
  <c r="F109"/>
  <c r="H108"/>
  <c r="F108"/>
  <c r="H107"/>
  <c r="F107"/>
  <c r="H106"/>
  <c r="F106"/>
  <c r="F85" i="6"/>
  <c r="E85"/>
  <c r="D85"/>
  <c r="G39" i="10"/>
  <c r="G37"/>
  <c r="G36"/>
  <c r="G35"/>
  <c r="G33"/>
  <c r="G32"/>
  <c r="E39"/>
  <c r="E37"/>
  <c r="E36"/>
  <c r="E35"/>
  <c r="E33"/>
  <c r="E32"/>
  <c r="G28"/>
  <c r="E28"/>
  <c r="G22"/>
  <c r="G24"/>
  <c r="G25"/>
  <c r="G26"/>
  <c r="G21"/>
  <c r="E22"/>
  <c r="E24"/>
  <c r="E25"/>
  <c r="E26"/>
  <c r="E21"/>
  <c r="I10" i="22"/>
  <c r="I11"/>
  <c r="I12"/>
  <c r="I13"/>
  <c r="I14"/>
  <c r="L8" i="3"/>
  <c r="L7"/>
  <c r="L6"/>
  <c r="L5"/>
  <c r="F12" i="21"/>
  <c r="F17" s="1"/>
  <c r="F11"/>
  <c r="F16" s="1"/>
  <c r="F10"/>
  <c r="F15" s="1"/>
  <c r="D12"/>
  <c r="D17" s="1"/>
  <c r="D11"/>
  <c r="D16" s="1"/>
  <c r="D10"/>
  <c r="D15" s="1"/>
  <c r="G6" i="10"/>
  <c r="G7"/>
  <c r="G8"/>
  <c r="G9"/>
  <c r="G10"/>
  <c r="G11"/>
  <c r="G12"/>
  <c r="G13"/>
  <c r="G14"/>
  <c r="G15"/>
  <c r="E6"/>
  <c r="E7"/>
  <c r="E8"/>
  <c r="E9"/>
  <c r="E10"/>
  <c r="E11"/>
  <c r="E12"/>
  <c r="E13"/>
  <c r="E14"/>
  <c r="E15"/>
  <c r="H22" i="18"/>
  <c r="H23"/>
  <c r="H24"/>
  <c r="H25"/>
  <c r="H26"/>
  <c r="H27"/>
  <c r="H28"/>
  <c r="H29"/>
  <c r="H31"/>
  <c r="H21"/>
  <c r="H7"/>
  <c r="H8"/>
  <c r="H9"/>
  <c r="H10"/>
  <c r="H11"/>
  <c r="H12"/>
  <c r="H13"/>
  <c r="H14"/>
  <c r="H15"/>
  <c r="H16"/>
  <c r="H6"/>
  <c r="F22"/>
  <c r="F23"/>
  <c r="F24"/>
  <c r="F25"/>
  <c r="F26"/>
  <c r="F27"/>
  <c r="F28"/>
  <c r="F29"/>
  <c r="F31"/>
  <c r="F21"/>
  <c r="F6"/>
  <c r="F7"/>
  <c r="F8"/>
  <c r="F9"/>
  <c r="F10"/>
  <c r="F11"/>
  <c r="F12"/>
  <c r="F13"/>
  <c r="F14"/>
  <c r="F15"/>
  <c r="F16"/>
  <c r="F18"/>
  <c r="H111" i="8"/>
  <c r="H105"/>
  <c r="H104"/>
  <c r="H103"/>
  <c r="H102"/>
  <c r="H101"/>
  <c r="H100"/>
  <c r="H99"/>
  <c r="H98"/>
  <c r="H97"/>
  <c r="H96"/>
  <c r="H95"/>
  <c r="H76"/>
  <c r="H93" s="1"/>
  <c r="H75"/>
  <c r="H92" s="1"/>
  <c r="H74"/>
  <c r="H91" s="1"/>
  <c r="H73"/>
  <c r="H90" s="1"/>
  <c r="H72"/>
  <c r="H89" s="1"/>
  <c r="H71"/>
  <c r="H88" s="1"/>
  <c r="H70"/>
  <c r="H87" s="1"/>
  <c r="H69"/>
  <c r="H86" s="1"/>
  <c r="H68"/>
  <c r="H85" s="1"/>
  <c r="H67"/>
  <c r="H84" s="1"/>
  <c r="H66"/>
  <c r="H83" s="1"/>
  <c r="H65"/>
  <c r="H82" s="1"/>
  <c r="H64"/>
  <c r="H81" s="1"/>
  <c r="H63"/>
  <c r="H80" s="1"/>
  <c r="H62"/>
  <c r="H79" s="1"/>
  <c r="H61"/>
  <c r="H78" s="1"/>
  <c r="H37"/>
  <c r="H5"/>
  <c r="F111"/>
  <c r="F105"/>
  <c r="F104"/>
  <c r="F103"/>
  <c r="F102"/>
  <c r="F101"/>
  <c r="F100"/>
  <c r="F99"/>
  <c r="F98"/>
  <c r="F97"/>
  <c r="F96"/>
  <c r="F95"/>
  <c r="F76"/>
  <c r="F93" s="1"/>
  <c r="F75"/>
  <c r="F92" s="1"/>
  <c r="F74"/>
  <c r="F91" s="1"/>
  <c r="F73"/>
  <c r="F90" s="1"/>
  <c r="F72"/>
  <c r="F89" s="1"/>
  <c r="F71"/>
  <c r="F88" s="1"/>
  <c r="F70"/>
  <c r="F87" s="1"/>
  <c r="F69"/>
  <c r="F86" s="1"/>
  <c r="F68"/>
  <c r="F85" s="1"/>
  <c r="F67"/>
  <c r="F84" s="1"/>
  <c r="F66"/>
  <c r="F83" s="1"/>
  <c r="F65"/>
  <c r="F82" s="1"/>
  <c r="F64"/>
  <c r="F81" s="1"/>
  <c r="F63"/>
  <c r="F80" s="1"/>
  <c r="F62"/>
  <c r="F79" s="1"/>
  <c r="F61"/>
  <c r="F78" s="1"/>
  <c r="F37"/>
  <c r="F5"/>
  <c r="G64" i="7"/>
  <c r="G63"/>
  <c r="G62"/>
  <c r="G46"/>
  <c r="G53" s="1"/>
  <c r="G45"/>
  <c r="G52" s="1"/>
  <c r="G44"/>
  <c r="G51" s="1"/>
  <c r="G43"/>
  <c r="G50" s="1"/>
  <c r="G42"/>
  <c r="G49" s="1"/>
  <c r="G41"/>
  <c r="G48" s="1"/>
  <c r="G57"/>
  <c r="G24"/>
  <c r="G55" s="1"/>
  <c r="G5"/>
  <c r="E64"/>
  <c r="E63"/>
  <c r="E62"/>
  <c r="E46"/>
  <c r="E53" s="1"/>
  <c r="E45"/>
  <c r="E52" s="1"/>
  <c r="E44"/>
  <c r="E51" s="1"/>
  <c r="E43"/>
  <c r="E50" s="1"/>
  <c r="E42"/>
  <c r="E49" s="1"/>
  <c r="E41"/>
  <c r="E48" s="1"/>
  <c r="E24"/>
  <c r="E55" s="1"/>
  <c r="E5"/>
  <c r="E84" i="6"/>
  <c r="E83"/>
  <c r="E82"/>
  <c r="E81"/>
  <c r="E80"/>
  <c r="E79"/>
  <c r="E78"/>
  <c r="E77"/>
  <c r="E76"/>
  <c r="E75"/>
  <c r="E74"/>
  <c r="E73"/>
  <c r="E72"/>
  <c r="E71"/>
  <c r="E53"/>
  <c r="E69" s="1"/>
  <c r="E52"/>
  <c r="E68" s="1"/>
  <c r="E51"/>
  <c r="E67" s="1"/>
  <c r="E50"/>
  <c r="E66" s="1"/>
  <c r="E49"/>
  <c r="E65" s="1"/>
  <c r="E48"/>
  <c r="E64" s="1"/>
  <c r="E47"/>
  <c r="E63" s="1"/>
  <c r="E46"/>
  <c r="E62" s="1"/>
  <c r="E45"/>
  <c r="E61" s="1"/>
  <c r="E44"/>
  <c r="E60" s="1"/>
  <c r="E43"/>
  <c r="E59" s="1"/>
  <c r="E42"/>
  <c r="E58" s="1"/>
  <c r="E41"/>
  <c r="E57" s="1"/>
  <c r="E40"/>
  <c r="E56" s="1"/>
  <c r="E39"/>
  <c r="E55" s="1"/>
  <c r="D84"/>
  <c r="D83"/>
  <c r="D82"/>
  <c r="D81"/>
  <c r="D80"/>
  <c r="D79"/>
  <c r="D78"/>
  <c r="D77"/>
  <c r="D76"/>
  <c r="D75"/>
  <c r="D74"/>
  <c r="D73"/>
  <c r="D72"/>
  <c r="D71"/>
  <c r="D53"/>
  <c r="D69" s="1"/>
  <c r="D52"/>
  <c r="D68" s="1"/>
  <c r="D51"/>
  <c r="D67" s="1"/>
  <c r="D50"/>
  <c r="D66" s="1"/>
  <c r="D49"/>
  <c r="D65" s="1"/>
  <c r="D48"/>
  <c r="D64" s="1"/>
  <c r="D47"/>
  <c r="D63" s="1"/>
  <c r="D46"/>
  <c r="D62" s="1"/>
  <c r="D45"/>
  <c r="D61" s="1"/>
  <c r="D44"/>
  <c r="D60" s="1"/>
  <c r="D43"/>
  <c r="D59" s="1"/>
  <c r="D42"/>
  <c r="D58" s="1"/>
  <c r="D41"/>
  <c r="D57" s="1"/>
  <c r="D40"/>
  <c r="D56" s="1"/>
  <c r="D39"/>
  <c r="D55" s="1"/>
  <c r="L34" i="3"/>
  <c r="L33"/>
  <c r="L32"/>
  <c r="L31"/>
  <c r="L30"/>
  <c r="L29"/>
  <c r="L28"/>
  <c r="L27"/>
  <c r="L11"/>
  <c r="L10"/>
  <c r="L9"/>
  <c r="L4"/>
  <c r="L3"/>
  <c r="G12" i="21"/>
  <c r="G17" s="1"/>
  <c r="G11"/>
  <c r="G16" s="1"/>
  <c r="G10"/>
  <c r="G15" s="1"/>
  <c r="E12"/>
  <c r="E17" s="1"/>
  <c r="E11"/>
  <c r="E16" s="1"/>
  <c r="E10"/>
  <c r="E15" s="1"/>
  <c r="F84" i="6"/>
  <c r="F83"/>
  <c r="F82"/>
  <c r="F81"/>
  <c r="F80"/>
  <c r="F79"/>
  <c r="F78"/>
  <c r="F77"/>
  <c r="F76"/>
  <c r="F75"/>
  <c r="F74"/>
  <c r="F73"/>
  <c r="F72"/>
  <c r="F71"/>
  <c r="F53"/>
  <c r="F69" s="1"/>
  <c r="F52"/>
  <c r="F68" s="1"/>
  <c r="F51"/>
  <c r="F67" s="1"/>
  <c r="F50"/>
  <c r="F66" s="1"/>
  <c r="F49"/>
  <c r="F65" s="1"/>
  <c r="F48"/>
  <c r="F64" s="1"/>
  <c r="F47"/>
  <c r="F63" s="1"/>
  <c r="F46"/>
  <c r="F62" s="1"/>
  <c r="F45"/>
  <c r="F61" s="1"/>
  <c r="F44"/>
  <c r="F60" s="1"/>
  <c r="F43"/>
  <c r="F59" s="1"/>
  <c r="F42"/>
  <c r="F58" s="1"/>
  <c r="F41"/>
  <c r="F57" s="1"/>
  <c r="F40"/>
  <c r="F56" s="1"/>
  <c r="F39"/>
  <c r="F55" s="1"/>
  <c r="M10" i="18"/>
  <c r="M9"/>
  <c r="M6"/>
  <c r="L40" i="17"/>
  <c r="L39"/>
  <c r="L38"/>
  <c r="L37"/>
  <c r="L9"/>
  <c r="L8"/>
  <c r="L7"/>
  <c r="L6"/>
  <c r="L55"/>
  <c r="L54"/>
  <c r="L53"/>
  <c r="L52"/>
  <c r="L51"/>
  <c r="L50"/>
  <c r="L49"/>
  <c r="L48"/>
  <c r="L47"/>
  <c r="L46"/>
  <c r="L45"/>
  <c r="L44"/>
  <c r="L43"/>
  <c r="L42"/>
  <c r="L41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J63" i="14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</calcChain>
</file>

<file path=xl/sharedStrings.xml><?xml version="1.0" encoding="utf-8"?>
<sst xmlns="http://schemas.openxmlformats.org/spreadsheetml/2006/main" count="4443" uniqueCount="1890">
  <si>
    <t>Оглавление</t>
  </si>
  <si>
    <t>ТСС Бензиновые</t>
  </si>
  <si>
    <t>ТСС Дизельные</t>
  </si>
  <si>
    <t>ТСС Стандарт 9-16 кВт 1 фазные</t>
  </si>
  <si>
    <t xml:space="preserve">ТСС Стандарт 8-30 кВт </t>
  </si>
  <si>
    <t>ТСС Стандарт 40-200 кВт</t>
  </si>
  <si>
    <t>ТСС Стандарт250-900 кВт</t>
  </si>
  <si>
    <t>ТСС Проф</t>
  </si>
  <si>
    <t xml:space="preserve">ТСС СЛАВЯНКА </t>
  </si>
  <si>
    <t>ТСС DEUTZ</t>
  </si>
  <si>
    <t>ТСС DOOSAN</t>
  </si>
  <si>
    <t>ТСС IVECO</t>
  </si>
  <si>
    <t>ТСС PERKINS</t>
  </si>
  <si>
    <t>ТСС CUMMINS</t>
  </si>
  <si>
    <t xml:space="preserve">Автоматика </t>
  </si>
  <si>
    <t>БЕНЗИНОВЫЕ ЭЛЕКТРОСТАНЦИИ  серии "TSS SGG" 2,6 — 6,5 кВт</t>
  </si>
  <si>
    <t>Код</t>
  </si>
  <si>
    <t>Наименование</t>
  </si>
  <si>
    <t>Мощность ном., кВт</t>
  </si>
  <si>
    <t>Мощность макс., кВт</t>
  </si>
  <si>
    <t>Выход. напряж, В</t>
  </si>
  <si>
    <t>Фаз</t>
  </si>
  <si>
    <t>Частота вращения, об/мин</t>
  </si>
  <si>
    <t>Охлаждение</t>
  </si>
  <si>
    <t>Габаритные размеры, мм (ДхШхВ)</t>
  </si>
  <si>
    <t>Масса, кг</t>
  </si>
  <si>
    <t>Цена розница, $</t>
  </si>
  <si>
    <t>000964</t>
  </si>
  <si>
    <t>TSS SGG 2600 L</t>
  </si>
  <si>
    <t>230 / 12</t>
  </si>
  <si>
    <t>воздушное</t>
  </si>
  <si>
    <t>604х440х440</t>
  </si>
  <si>
    <t>000963</t>
  </si>
  <si>
    <t>TSS SGG 2600 E</t>
  </si>
  <si>
    <t>000965</t>
  </si>
  <si>
    <t>TSS SGG 5000 E</t>
  </si>
  <si>
    <t>690х530х550</t>
  </si>
  <si>
    <t>000966</t>
  </si>
  <si>
    <t>TSS SGG 5600 E3</t>
  </si>
  <si>
    <t>400/230</t>
  </si>
  <si>
    <t>000967</t>
  </si>
  <si>
    <t>TSS SGG 5600 EH3</t>
  </si>
  <si>
    <t>Обозначения</t>
  </si>
  <si>
    <t>Комплектация</t>
  </si>
  <si>
    <t>L</t>
  </si>
  <si>
    <t xml:space="preserve"> - ручной старт</t>
  </si>
  <si>
    <t xml:space="preserve"> - указатель уровня топлива</t>
  </si>
  <si>
    <t>E</t>
  </si>
  <si>
    <t xml:space="preserve"> - электростарт</t>
  </si>
  <si>
    <t xml:space="preserve"> - выход для зарядки аккумулятора (12 В)</t>
  </si>
  <si>
    <t>H</t>
  </si>
  <si>
    <t xml:space="preserve"> - ручки, колеса</t>
  </si>
  <si>
    <t xml:space="preserve"> - сигнальная лампа низкого давления</t>
  </si>
  <si>
    <t xml:space="preserve"> - тепловой автомат с защитой от короткого замыкания</t>
  </si>
  <si>
    <t xml:space="preserve"> - вольтметр</t>
  </si>
  <si>
    <t xml:space="preserve"> - розетки 220 В - 2 шт.</t>
  </si>
  <si>
    <t>- счётчик мото часов</t>
  </si>
  <si>
    <t xml:space="preserve"> - аккумулятор (только для станций с электростартом)</t>
  </si>
  <si>
    <t>БЕНЗИНОВЫЕ ЭЛЕКТРОСТАНЦИИ СЕРИИ KIPOR</t>
  </si>
  <si>
    <t>Kipor KGE 12 E</t>
  </si>
  <si>
    <t>910x600x760</t>
  </si>
  <si>
    <t>Kipor KGE 12 E3</t>
  </si>
  <si>
    <t>400 / 230</t>
  </si>
  <si>
    <t>910x785x710</t>
  </si>
  <si>
    <t xml:space="preserve"> - трёхфазная электростанция</t>
  </si>
  <si>
    <t xml:space="preserve"> - аварийная остановка по низкому уровню масла</t>
  </si>
  <si>
    <t xml:space="preserve"> - выключатель напряжения</t>
  </si>
  <si>
    <t xml:space="preserve"> - защита от перегрузок</t>
  </si>
  <si>
    <t xml:space="preserve">ДИЗЕЛЬНЫЕ ЭЛЕКТРОСТАНЦИИ серии "TSS SDG" </t>
  </si>
  <si>
    <t>TSS SDG 2000C</t>
  </si>
  <si>
    <t>640x480x530</t>
  </si>
  <si>
    <t>000962</t>
  </si>
  <si>
    <t>TSS SDG 4000 E</t>
  </si>
  <si>
    <t>720х490х640</t>
  </si>
  <si>
    <t>000958</t>
  </si>
  <si>
    <t>TSS SDG 5000 E</t>
  </si>
  <si>
    <t>000956</t>
  </si>
  <si>
    <t>TSS SDG 5000 E3</t>
  </si>
  <si>
    <t>000957</t>
  </si>
  <si>
    <t>TSS SDG 5000 ES</t>
  </si>
  <si>
    <t>L,C</t>
  </si>
  <si>
    <t>S</t>
  </si>
  <si>
    <t xml:space="preserve"> - кожух</t>
  </si>
  <si>
    <t xml:space="preserve"> - розетки 220 В - 2 шт., у станций 5кВт одна обычная и одна силовая розетка</t>
  </si>
  <si>
    <t xml:space="preserve"> - счетчик моточасов (только для дизельных станций до 6 кВт)</t>
  </si>
  <si>
    <t>жидкостное</t>
  </si>
  <si>
    <t>Kipor KDE 16 EA</t>
  </si>
  <si>
    <t>1210x800x855</t>
  </si>
  <si>
    <t>Kipor KDE 16STA</t>
  </si>
  <si>
    <t xml:space="preserve">1540х845х925 </t>
  </si>
  <si>
    <t>Kipor KDE 16 EA3</t>
  </si>
  <si>
    <t>Kipor KDE 16STA3</t>
  </si>
  <si>
    <t>Kipor KDE 19 EA</t>
  </si>
  <si>
    <t>Kipor KDE 19STA</t>
  </si>
  <si>
    <t>Kipor KDE 19 EA3</t>
  </si>
  <si>
    <t>Kipor KDE 19STA3</t>
  </si>
  <si>
    <t>А</t>
  </si>
  <si>
    <t xml:space="preserve"> - цифровая панель</t>
  </si>
  <si>
    <t xml:space="preserve"> - шумопоглощающий кожух</t>
  </si>
  <si>
    <t>Однофазные дизельные электростанции серии ТСС Стандарт производства ООО "ГК ТСС"</t>
  </si>
  <si>
    <t>Все ДГУ полностью готовы к работе, укомплектованны глушителем, АКБ, залиты маслом и охлаждающей жидкостью и прошли 2-часовую обкатку</t>
  </si>
  <si>
    <t>Исполнение</t>
  </si>
  <si>
    <t>Артикул</t>
  </si>
  <si>
    <t>Розница, $</t>
  </si>
  <si>
    <t>Марка двигателя</t>
  </si>
  <si>
    <t>Бренд двигателя</t>
  </si>
  <si>
    <t>Генератор</t>
  </si>
  <si>
    <t>Бренд генератора</t>
  </si>
  <si>
    <t>Емкость бака, л</t>
  </si>
  <si>
    <t>Расход, л/ч, 75%</t>
  </si>
  <si>
    <t xml:space="preserve">Габаритные размеры, мм </t>
  </si>
  <si>
    <t xml:space="preserve">Масса, кг </t>
  </si>
  <si>
    <t>I ст. авт. открытое исполнение</t>
  </si>
  <si>
    <t>II ст. авт. открытое исполнение</t>
  </si>
  <si>
    <t xml:space="preserve">АД-9С-230-*РМ10  </t>
  </si>
  <si>
    <t>открытое</t>
  </si>
  <si>
    <t>TDL13 3L</t>
  </si>
  <si>
    <t>TSS Diesel</t>
  </si>
  <si>
    <t>TSS-SA-9</t>
  </si>
  <si>
    <t>TSS (Stamford technology)</t>
  </si>
  <si>
    <t xml:space="preserve">1300x750x750 </t>
  </si>
  <si>
    <t>TDQ 12 3L</t>
  </si>
  <si>
    <t>TSS-SA-10</t>
  </si>
  <si>
    <t>1150х600х1100</t>
  </si>
  <si>
    <t xml:space="preserve">АД-12С-230-*РМ10  </t>
  </si>
  <si>
    <t xml:space="preserve"> TDX16 4L</t>
  </si>
  <si>
    <t>TSS-SA-12/M2</t>
  </si>
  <si>
    <t xml:space="preserve">1520x750x800 </t>
  </si>
  <si>
    <t>Открытое</t>
  </si>
  <si>
    <t>TDQ 15 4L</t>
  </si>
  <si>
    <t>TSS-SA-12</t>
  </si>
  <si>
    <t>TSS-SA-16</t>
  </si>
  <si>
    <t>I ст. авт. В кожухе</t>
  </si>
  <si>
    <t>II ст. авт. В кожухе</t>
  </si>
  <si>
    <t>в кожухе</t>
  </si>
  <si>
    <t>1500x750x750</t>
  </si>
  <si>
    <t>1750х855х1040</t>
  </si>
  <si>
    <t>TDX16 4L</t>
  </si>
  <si>
    <t>1800x750x800</t>
  </si>
  <si>
    <t>1850х850х1030</t>
  </si>
  <si>
    <t>* предусматривает 2 варианта:</t>
  </si>
  <si>
    <t xml:space="preserve">   1 — первая степень автоматизации</t>
  </si>
  <si>
    <t xml:space="preserve">   2 — вторая степень автоматизации</t>
  </si>
  <si>
    <t>Дизельные электростанции серии ТСС Стандарт производства ООО "ГК ТСС"</t>
  </si>
  <si>
    <t>Корп, $</t>
  </si>
  <si>
    <t>АД-10С-Т400-*РМ13</t>
  </si>
  <si>
    <t>АД-12С-Т400-*РМ10</t>
  </si>
  <si>
    <t>TSS-SA-20</t>
  </si>
  <si>
    <t>TSS-SA-24</t>
  </si>
  <si>
    <t>TSS-SA-30</t>
  </si>
  <si>
    <t>TDK 56 4LT</t>
  </si>
  <si>
    <t>TSS-SA-40</t>
  </si>
  <si>
    <t>АД-40С-Т400-*РМ19</t>
  </si>
  <si>
    <t>1800 x 820 x 1230</t>
  </si>
  <si>
    <t>АД-50С-Т400-*РМ11</t>
  </si>
  <si>
    <t>TDK 66 4LT</t>
  </si>
  <si>
    <t>TSS-SA-50</t>
  </si>
  <si>
    <t>1960 x 760 x 1320</t>
  </si>
  <si>
    <t>АД-50С-Т400-*РМ19</t>
  </si>
  <si>
    <t>АД-60С-Т400-*РМ11</t>
  </si>
  <si>
    <t>TDK 84 6LT</t>
  </si>
  <si>
    <t>TSS-SA-60</t>
  </si>
  <si>
    <t>2160 x 800 x 1450</t>
  </si>
  <si>
    <t>АД-70С-Т400-*РМ11</t>
  </si>
  <si>
    <t>TSS-SA-70</t>
  </si>
  <si>
    <t>2200 x 740 x 1500</t>
  </si>
  <si>
    <t>АД-80С-Т400-*РМ11</t>
  </si>
  <si>
    <t>TDK 100 6LT</t>
  </si>
  <si>
    <t>TSS-SA-80</t>
  </si>
  <si>
    <t>2260 x 840 x 1500</t>
  </si>
  <si>
    <t>АД-90С-Т400-*РМ19</t>
  </si>
  <si>
    <t>TSS-SA-90</t>
  </si>
  <si>
    <t>2250 x 820 x 1420</t>
  </si>
  <si>
    <t>АД-100С-Т400-*РМ11</t>
  </si>
  <si>
    <t>TDK 132 6LT</t>
  </si>
  <si>
    <t>TSS-SA-100</t>
  </si>
  <si>
    <t>2250 x 800 x 1500</t>
  </si>
  <si>
    <t>АД-100С-Т400-*РМ19</t>
  </si>
  <si>
    <t>TDK 110 6LT</t>
  </si>
  <si>
    <t>АД-120С-Т400-*РМ11</t>
  </si>
  <si>
    <t>TSS-SA-120</t>
  </si>
  <si>
    <t>2410 x 860 x 1550</t>
  </si>
  <si>
    <t>АД-120С-Т400-*РМ19</t>
  </si>
  <si>
    <t>АД-150С-Т400-*РМ19</t>
  </si>
  <si>
    <t>TDK 170 6LT</t>
  </si>
  <si>
    <t>TSS-SA-150</t>
  </si>
  <si>
    <t>АД-160С-Т400-*РМ11</t>
  </si>
  <si>
    <t>-</t>
  </si>
  <si>
    <t>TDH 192 6LTE</t>
  </si>
  <si>
    <t>TSS-SA-160</t>
  </si>
  <si>
    <t>TSS-SA-200</t>
  </si>
  <si>
    <t>2280 x 940 x 1280</t>
  </si>
  <si>
    <t>2460 x 1030 x 1350</t>
  </si>
  <si>
    <t>2350 x 1000 x 1350</t>
  </si>
  <si>
    <t>2800 x 1100 x 1500</t>
  </si>
  <si>
    <t>2800 x 1040 x 1400</t>
  </si>
  <si>
    <t>2860 x 1100 x 1550</t>
  </si>
  <si>
    <t>2880 x 1100 x 1550</t>
  </si>
  <si>
    <t>2860 x 1100 x 1600</t>
  </si>
  <si>
    <t>2800 x 1100 x 1630</t>
  </si>
  <si>
    <t>3060 x 1200 x 1600</t>
  </si>
  <si>
    <t xml:space="preserve"> TDK 132 6LT</t>
  </si>
  <si>
    <t xml:space="preserve">2900 x 1100 x 1550 </t>
  </si>
  <si>
    <t>3000 х 1050 х 1550</t>
  </si>
  <si>
    <t>3300 х 1180 х 1900</t>
  </si>
  <si>
    <t xml:space="preserve">АД-250С-Т400-*РМ11 </t>
  </si>
  <si>
    <t>TSS-SA-250</t>
  </si>
  <si>
    <t>АД-300С-Т400-*РМ11</t>
  </si>
  <si>
    <t>TDW 339 6LT</t>
  </si>
  <si>
    <t>TSS-SA-300</t>
  </si>
  <si>
    <t>АД-320С-Т400-*РМ11</t>
  </si>
  <si>
    <t>TDW 353 6LT</t>
  </si>
  <si>
    <t>TSS-SA-320</t>
  </si>
  <si>
    <t>АД-350С-Т400-*РМ11</t>
  </si>
  <si>
    <t>АД-360С-Т400-*РМ11</t>
  </si>
  <si>
    <t>TSS-SA-360</t>
  </si>
  <si>
    <t>АД-400С-Т400-*РМ11</t>
  </si>
  <si>
    <t>TSS-SA-400</t>
  </si>
  <si>
    <t>АД-450С-Т400-*РМ11</t>
  </si>
  <si>
    <t>TSS-SA-450</t>
  </si>
  <si>
    <t>АД-500С-Т400-*РМ11</t>
  </si>
  <si>
    <t xml:space="preserve"> TDW 562 12VTE</t>
  </si>
  <si>
    <t>TSS-SA-500</t>
  </si>
  <si>
    <t>АД-550С-Т400-*РМ11</t>
  </si>
  <si>
    <t>TSS-SA-550</t>
  </si>
  <si>
    <t xml:space="preserve">АД-580С-Т400-*РМ11 </t>
  </si>
  <si>
    <t>TDW 618 12VTE</t>
  </si>
  <si>
    <t>TSS-SA-600</t>
  </si>
  <si>
    <t xml:space="preserve">АД-600С-Т400-*РМ11 </t>
  </si>
  <si>
    <t xml:space="preserve"> TDW 682 12VTE</t>
  </si>
  <si>
    <t xml:space="preserve">АД-640С-Т400-*РМ11 </t>
  </si>
  <si>
    <t>TSS-SA-640</t>
  </si>
  <si>
    <t xml:space="preserve">АД-720С-Т400-*РМ11 </t>
  </si>
  <si>
    <t xml:space="preserve"> TDW 820 12VTE</t>
  </si>
  <si>
    <t>TSS-SA-720</t>
  </si>
  <si>
    <t>4000x1615x2400</t>
  </si>
  <si>
    <t xml:space="preserve">АД-760С-Т400-*РМ11 </t>
  </si>
  <si>
    <t>TSS-SA-760</t>
  </si>
  <si>
    <t>4300х1700х2400</t>
  </si>
  <si>
    <t xml:space="preserve">АД-800С-Т400-*РМ11 </t>
  </si>
  <si>
    <t xml:space="preserve"> TDJ 882 12VT</t>
  </si>
  <si>
    <t>TSS-SA-800</t>
  </si>
  <si>
    <t>5900x2040x2750</t>
  </si>
  <si>
    <t xml:space="preserve">АД-900С-Т400-*РМ11 </t>
  </si>
  <si>
    <t xml:space="preserve"> TDJ 1000 12VT</t>
  </si>
  <si>
    <t>TSS-SA-900</t>
  </si>
  <si>
    <t xml:space="preserve"> TDW 339 6LT</t>
  </si>
  <si>
    <t>4230×1430×2200</t>
  </si>
  <si>
    <t xml:space="preserve"> TDW 353 6LT</t>
  </si>
  <si>
    <t>4300x1600x1950</t>
  </si>
  <si>
    <t>контейнер ПБК-6</t>
  </si>
  <si>
    <t>АД-500С-Т400-*РНМ11</t>
  </si>
  <si>
    <t>АД-550С-Т400-*РНМ11</t>
  </si>
  <si>
    <t xml:space="preserve">АД-580С-Т400-*РНМ11 </t>
  </si>
  <si>
    <t xml:space="preserve"> TDW 618 12VTE</t>
  </si>
  <si>
    <t>6000х2350х2700</t>
  </si>
  <si>
    <t xml:space="preserve">АД-600С-Т400-*РНМ11 </t>
  </si>
  <si>
    <t xml:space="preserve">АД-640С-Т400-*РНМ11 </t>
  </si>
  <si>
    <t xml:space="preserve">АД-720С-Т400-*РНМ11 </t>
  </si>
  <si>
    <t xml:space="preserve">АД-760С-Т400-*РНМ11 </t>
  </si>
  <si>
    <t>Дизельные электростанции серии ТСС Проф производства ООО "ГК ТСС"</t>
  </si>
  <si>
    <t>АД-36С-Т400-*РМ5</t>
  </si>
  <si>
    <t>005047</t>
  </si>
  <si>
    <t>TSS-SA-36</t>
  </si>
  <si>
    <t>1860 х 850 х 1260</t>
  </si>
  <si>
    <t>АД-50С-Т400-*РМ5</t>
  </si>
  <si>
    <t>001115</t>
  </si>
  <si>
    <t xml:space="preserve"> TDS 62 4LTE</t>
  </si>
  <si>
    <t>АД-60С-Т400-*РМ5</t>
  </si>
  <si>
    <t>001124</t>
  </si>
  <si>
    <t>АД-80С-Т400-*РМ5</t>
  </si>
  <si>
    <t>000614</t>
  </si>
  <si>
    <t xml:space="preserve"> TDS 105 4LTE</t>
  </si>
  <si>
    <t>АД-100С-Т400-*РМ5</t>
  </si>
  <si>
    <t>000621</t>
  </si>
  <si>
    <t xml:space="preserve"> TDS 120 4LTE</t>
  </si>
  <si>
    <t>АД-120С-Т400-*РМ5</t>
  </si>
  <si>
    <t>001111</t>
  </si>
  <si>
    <t xml:space="preserve"> TDS 155 6LTE</t>
  </si>
  <si>
    <t>АД-150С-Т400-*РМ5</t>
  </si>
  <si>
    <t>000625</t>
  </si>
  <si>
    <t xml:space="preserve"> TDS 168 6LTE</t>
  </si>
  <si>
    <t>АД-160С-Т400-*РМ5</t>
  </si>
  <si>
    <t>000636</t>
  </si>
  <si>
    <t xml:space="preserve"> TDS 185 6LT</t>
  </si>
  <si>
    <t>АД-160С-Т400-*РМ13</t>
  </si>
  <si>
    <t>000023</t>
  </si>
  <si>
    <t xml:space="preserve"> TDY 192 6LT</t>
  </si>
  <si>
    <t>2900 х 1070 х 1920</t>
  </si>
  <si>
    <t>АД-200С-Т400-*РМ5</t>
  </si>
  <si>
    <t>000633</t>
  </si>
  <si>
    <t xml:space="preserve"> TDS 228 6LT</t>
  </si>
  <si>
    <t>АД-200С-Т400-*РМ13</t>
  </si>
  <si>
    <t xml:space="preserve"> TDY 235 6LT</t>
  </si>
  <si>
    <t>2900 х 1000 х 1850</t>
  </si>
  <si>
    <t>АД-250С-Т400-*РМ5</t>
  </si>
  <si>
    <t>АД-280С-Т400-*РМ5</t>
  </si>
  <si>
    <t>TSS-SA-280</t>
  </si>
  <si>
    <t>АД-400С-Т400-*РМ5</t>
  </si>
  <si>
    <t>001135</t>
  </si>
  <si>
    <t xml:space="preserve"> TDY 441 6LTE</t>
  </si>
  <si>
    <t>3500 х 1250 х 2000</t>
  </si>
  <si>
    <t>АД-600С-Т400-*РМ5</t>
  </si>
  <si>
    <t>001138</t>
  </si>
  <si>
    <t xml:space="preserve"> TDY 680 6LTE</t>
  </si>
  <si>
    <t>4500 х 1500 х 2100</t>
  </si>
  <si>
    <t>Кожух</t>
  </si>
  <si>
    <t>005049</t>
  </si>
  <si>
    <t>2460 х 990 х 1260</t>
  </si>
  <si>
    <t>001142</t>
  </si>
  <si>
    <t>2700 х 1050 х 1500</t>
  </si>
  <si>
    <t>001144</t>
  </si>
  <si>
    <t>001015</t>
  </si>
  <si>
    <t>2700 х 1100 х 1700</t>
  </si>
  <si>
    <t>001014</t>
  </si>
  <si>
    <t>001016</t>
  </si>
  <si>
    <t>3200 х 1200 х 1900</t>
  </si>
  <si>
    <t>001012</t>
  </si>
  <si>
    <t>3250 х 1200 х 1900</t>
  </si>
  <si>
    <t>001013</t>
  </si>
  <si>
    <t>3350 х 1200 х 1900</t>
  </si>
  <si>
    <t>000057</t>
  </si>
  <si>
    <t>TDY 192 6LT</t>
  </si>
  <si>
    <t>3710 х 1510 х 2100</t>
  </si>
  <si>
    <t>001011</t>
  </si>
  <si>
    <t>001148</t>
  </si>
  <si>
    <t>4500 х 1600 х 2200</t>
  </si>
  <si>
    <t>АД-600С-Т400-*РНМ5</t>
  </si>
  <si>
    <t>001149</t>
  </si>
  <si>
    <t>6000 х 2350 х 2700</t>
  </si>
  <si>
    <t xml:space="preserve">  Все ДГУ полностью готовы к работе, укомплектованны глушителем, АКБ, залиты маслом и охлаждающей жидкостью и прошли 2-часовую обкатку</t>
  </si>
  <si>
    <t>Розница, руб</t>
  </si>
  <si>
    <t>Габаритные размеры, мм *</t>
  </si>
  <si>
    <t>Масса, кг *</t>
  </si>
  <si>
    <t>АД-20С-Т400-*РМ1</t>
  </si>
  <si>
    <t>ММЗ Д-243-449</t>
  </si>
  <si>
    <t>2000 x 1060 x 1675</t>
  </si>
  <si>
    <t>АД-30С-Т400-*РМ1</t>
  </si>
  <si>
    <t>АД-50С-Т400-*РМ1</t>
  </si>
  <si>
    <t>ММЗ Д-246.3</t>
  </si>
  <si>
    <t>2070 x 1060 x 1915</t>
  </si>
  <si>
    <t>АД-60С-Т400-*РМ1</t>
  </si>
  <si>
    <t>ММЗ Д-246.4</t>
  </si>
  <si>
    <t>АД-60С-Т400-*РМ2</t>
  </si>
  <si>
    <t>ЯМЗ 236М2</t>
  </si>
  <si>
    <t>АД-80С-Т400-*РМ1</t>
  </si>
  <si>
    <t>ММЗ Д-266.4</t>
  </si>
  <si>
    <t>2650 x 1140 x 1980</t>
  </si>
  <si>
    <t>АД-100С-Т400-*РМ1</t>
  </si>
  <si>
    <t>АД-100С-Т400-*РМ2</t>
  </si>
  <si>
    <t>ЯМЗ-236БИ</t>
  </si>
  <si>
    <t>АД-150С-Т400-*РМ2</t>
  </si>
  <si>
    <t>ЯМЗ-236БИ2</t>
  </si>
  <si>
    <t>АД-200С-Т400-*РМ2</t>
  </si>
  <si>
    <t>ЯМЗ-7514</t>
  </si>
  <si>
    <t>АД-250С-Т400-*РМ3</t>
  </si>
  <si>
    <t>ТМЗ-8435.10</t>
  </si>
  <si>
    <t>АД-315С-Т400-*РМ2</t>
  </si>
  <si>
    <t>ЯМЗ-850</t>
  </si>
  <si>
    <t>АД-315С-Т400-*РМ3</t>
  </si>
  <si>
    <t>ТМЗ 8525.10</t>
  </si>
  <si>
    <t>Дизельные электростанции серии ТСС / Deutz : двигатель Deutz, генератор Mecc Alte, автомат защиты генератора, производство ООО "ГК ТСС"</t>
  </si>
  <si>
    <t>Мощность основная, кВт</t>
  </si>
  <si>
    <t>Розница,  $</t>
  </si>
  <si>
    <t>100% Расход, л/ч</t>
  </si>
  <si>
    <t>75% Расход, л/ч</t>
  </si>
  <si>
    <t xml:space="preserve">Габаритные размеры (Д*Ш*В), мм </t>
  </si>
  <si>
    <t>АД-50С-Т400-*РМ6</t>
  </si>
  <si>
    <t>ОТКРЫТОЕ</t>
  </si>
  <si>
    <t>АД-100С-Т400-*РМ6</t>
  </si>
  <si>
    <t>АД-130С-Т400-*РМ6</t>
  </si>
  <si>
    <t>АД-180С-Т400-*РМ6</t>
  </si>
  <si>
    <t>Mecc Alte</t>
  </si>
  <si>
    <t>2650x1300x2060</t>
  </si>
  <si>
    <t>АД-200С-Т400-*РМ6</t>
  </si>
  <si>
    <t>АД-250С-Т400-*РМ6</t>
  </si>
  <si>
    <t>2800х1400х2100</t>
  </si>
  <si>
    <t>АД-280С-Т400-*РМ6</t>
  </si>
  <si>
    <t>АД-300С-Т400-*РМ6</t>
  </si>
  <si>
    <t>2800x1400x2100</t>
  </si>
  <si>
    <t>63.3</t>
  </si>
  <si>
    <t>3200х1480x2150</t>
  </si>
  <si>
    <t>АД-400С-Т400-*РМ6</t>
  </si>
  <si>
    <t>3500x1520x 2180</t>
  </si>
  <si>
    <t>АД-500С-Т400-*РМ6</t>
  </si>
  <si>
    <t>I ст. авт. шумопоглощающий кожух</t>
  </si>
  <si>
    <t>II ст. авт. шумопоглощающий кожух</t>
  </si>
  <si>
    <t>АД-50С-Т400-*РПМ6</t>
  </si>
  <si>
    <t>КОЖУХ</t>
  </si>
  <si>
    <t>АД-100С-Т400-*РПМ6</t>
  </si>
  <si>
    <t>АД-100С-Т400-*РМ17</t>
  </si>
  <si>
    <t>АД-160С-Т400-*РМ17</t>
  </si>
  <si>
    <t>АД-200С-Т400-*РМ17</t>
  </si>
  <si>
    <t>АД-250С-Т400-*РМ17</t>
  </si>
  <si>
    <t>АД-300С-Т400-*РМ17</t>
  </si>
  <si>
    <t>АД-320С-Т400-*РМ17</t>
  </si>
  <si>
    <t>АД-360С-Т400-*РМ17</t>
  </si>
  <si>
    <t>АД-400С-Т400-*РМ17</t>
  </si>
  <si>
    <t>АД-500С-Т400-*РМ17</t>
  </si>
  <si>
    <t>Дизельные электростанции серии ТСС/IVECO : двигатель IVECO, генератор SINCRO, автомат защиты генератора, производство ООО "ГК ТСС"</t>
  </si>
  <si>
    <t>Расход, л/ч, 100%</t>
  </si>
  <si>
    <t>АД-24С-Т400-*РМ20</t>
  </si>
  <si>
    <t>Sincro</t>
  </si>
  <si>
    <t>АД-32С-Т400-*РМ20</t>
  </si>
  <si>
    <t>АД-36С-Т400-*РМ20</t>
  </si>
  <si>
    <t>NEF45AM1</t>
  </si>
  <si>
    <t>АД-40С-Т400-*РМ20</t>
  </si>
  <si>
    <t>АД-50С-Т400-*РМ20</t>
  </si>
  <si>
    <t>АД-60С-Т400-*РМ20</t>
  </si>
  <si>
    <t>АД-70С-Т400-*РМ20</t>
  </si>
  <si>
    <t>АД-80С-Т400-*РМ20</t>
  </si>
  <si>
    <t>АД-100С-Т400-*РМ20</t>
  </si>
  <si>
    <t>АД-130С-Т400-*РМ20</t>
  </si>
  <si>
    <t>АД-160С-Т400-*РМ20</t>
  </si>
  <si>
    <t>АД-220С-Т400-*РМ20</t>
  </si>
  <si>
    <t>CURSOR87TE1</t>
  </si>
  <si>
    <t>АД-240С-Т400-*РМ20</t>
  </si>
  <si>
    <t>CURSOR10TE1</t>
  </si>
  <si>
    <t xml:space="preserve">Sincro </t>
  </si>
  <si>
    <t>АД-280С-Т400-*РМ20</t>
  </si>
  <si>
    <t>CURSOR13TE2</t>
  </si>
  <si>
    <t>АД-320С-Т400-*РМ20</t>
  </si>
  <si>
    <t>CURSOR13TE3</t>
  </si>
  <si>
    <t>АД-10С-Т400-*РМ18</t>
  </si>
  <si>
    <t>403D-15G</t>
  </si>
  <si>
    <t>АД-16С-Т400-*РМ18</t>
  </si>
  <si>
    <t>404D-22G</t>
  </si>
  <si>
    <t>АД-24С-Т400-*РМ18</t>
  </si>
  <si>
    <t>1103A-33G</t>
  </si>
  <si>
    <t>АД-36С-Т400-*РМ18</t>
  </si>
  <si>
    <t>1103A-33TG1</t>
  </si>
  <si>
    <t>1740*820*1300</t>
  </si>
  <si>
    <t>АД-48С-Т400-*РМ18</t>
  </si>
  <si>
    <t>1103A-33TG2</t>
  </si>
  <si>
    <t>LSAP43E</t>
  </si>
  <si>
    <t>АД-64С-Т400-*РМ18</t>
  </si>
  <si>
    <t>1104A-44TG2</t>
  </si>
  <si>
    <t>LSAP43F</t>
  </si>
  <si>
    <t>1800*820*1460</t>
  </si>
  <si>
    <t>АД-80С-Т400-*РМ18</t>
  </si>
  <si>
    <t>1104C-44TAG2</t>
  </si>
  <si>
    <t>LSAP44D</t>
  </si>
  <si>
    <t>АД-110С-Т400-*РМ18</t>
  </si>
  <si>
    <t>1106A-70TAG1</t>
  </si>
  <si>
    <t>LSAP44F</t>
  </si>
  <si>
    <t>2550*950*1535</t>
  </si>
  <si>
    <t>АД-120С-Т400-*РМ18</t>
  </si>
  <si>
    <t>1106A-70TAG2</t>
  </si>
  <si>
    <t>LSAP44G</t>
  </si>
  <si>
    <t>АД-150С-Т400-*РМ18</t>
  </si>
  <si>
    <t>1106A-70TAG3</t>
  </si>
  <si>
    <t>LSA46.2 M3</t>
  </si>
  <si>
    <t>АД-160С-Т400-*РМ18</t>
  </si>
  <si>
    <t>1306C-E87TAG3</t>
  </si>
  <si>
    <t>LSA46.2 M5</t>
  </si>
  <si>
    <t>2650*1010*1830</t>
  </si>
  <si>
    <t>АД-180С-Т400-*РМ18</t>
  </si>
  <si>
    <t>1306C-E87TAG4</t>
  </si>
  <si>
    <t>LSA46.2 L6</t>
  </si>
  <si>
    <t>АД-200С-Т400-*РМ18</t>
  </si>
  <si>
    <t>1306C-E87TAG6</t>
  </si>
  <si>
    <t>АД-220С-Т400-*РМ18</t>
  </si>
  <si>
    <t>004890</t>
  </si>
  <si>
    <t>004892</t>
  </si>
  <si>
    <t>1606A-E93TAG4</t>
  </si>
  <si>
    <t>LSA46.2 L9</t>
  </si>
  <si>
    <t>2765*1150*1670</t>
  </si>
  <si>
    <t>АД-240С-Т400-*РМ18</t>
  </si>
  <si>
    <t>1606A-E93TAG5</t>
  </si>
  <si>
    <t>LSA46.2 VL12</t>
  </si>
  <si>
    <t>АД-280С-Т400-*РМ18</t>
  </si>
  <si>
    <t>2206С-E13TAG2</t>
  </si>
  <si>
    <t>LSA47.2 VS1</t>
  </si>
  <si>
    <t>3250*1160*1920</t>
  </si>
  <si>
    <t>АД-320С-Т400-*РМ18</t>
  </si>
  <si>
    <t>2206С-E13TAG3</t>
  </si>
  <si>
    <t>LSA47.2 S4</t>
  </si>
  <si>
    <t>АД-360С-Т400-*РМ18</t>
  </si>
  <si>
    <t>2506С-E15TAG1</t>
  </si>
  <si>
    <t>LSA47.2 S5</t>
  </si>
  <si>
    <t>3450*1180*1920</t>
  </si>
  <si>
    <t>АД-400С-Т400-*РМ18</t>
  </si>
  <si>
    <t>2506С-E15TAG2</t>
  </si>
  <si>
    <t>LSA47.2 M7</t>
  </si>
  <si>
    <t>АД-470С-Т400-*РМ18</t>
  </si>
  <si>
    <t>2806С-E18TAG1A</t>
  </si>
  <si>
    <t>LSA47.2 L9</t>
  </si>
  <si>
    <t>нет</t>
  </si>
  <si>
    <t>3350*1540*1950</t>
  </si>
  <si>
    <t>АД-520С-Т400-*РМ18</t>
  </si>
  <si>
    <t>2806A-E18TAG2</t>
  </si>
  <si>
    <t>LSA49.1 S4</t>
  </si>
  <si>
    <t>АД-600С-Т400-*РМ18</t>
  </si>
  <si>
    <t>4006-23TAG2A</t>
  </si>
  <si>
    <t>LSA49.1 M65</t>
  </si>
  <si>
    <t>3930*1670*1980</t>
  </si>
  <si>
    <t>АД-640С-Т400-*РМ18</t>
  </si>
  <si>
    <t>4006-23TAG3A</t>
  </si>
  <si>
    <t>LSA49.1 M75</t>
  </si>
  <si>
    <t>АД-800С-Т400-*РМ18</t>
  </si>
  <si>
    <t>004900</t>
  </si>
  <si>
    <t>4008TAG2A</t>
  </si>
  <si>
    <t>LSA49.1L11</t>
  </si>
  <si>
    <t>4700*2070*2420</t>
  </si>
  <si>
    <t>АД-1000С-Т400-*РМ18</t>
  </si>
  <si>
    <t>4012-46TWG2A</t>
  </si>
  <si>
    <t>LSA50.2 M6</t>
  </si>
  <si>
    <t>4850*1800*2450</t>
  </si>
  <si>
    <t>АД-1200С-Т400-*РМ18</t>
  </si>
  <si>
    <t>4012-46TAG2A</t>
  </si>
  <si>
    <t>LSA50.2 L8</t>
  </si>
  <si>
    <t>4930*2160*2450</t>
  </si>
  <si>
    <t>АД-1370С-Т400-*РМ18</t>
  </si>
  <si>
    <t>4012-46TAG3A</t>
  </si>
  <si>
    <t>LSA51.2 S55</t>
  </si>
  <si>
    <t>АД-1440С-Т400-*РМ18</t>
  </si>
  <si>
    <t>4016TAG1A</t>
  </si>
  <si>
    <t>5650*2780*3600</t>
  </si>
  <si>
    <t>АД-1600С-Т400-*РМ18</t>
  </si>
  <si>
    <t>N/A</t>
  </si>
  <si>
    <t>4016TAG2A</t>
  </si>
  <si>
    <t>LSA51.2 M60</t>
  </si>
  <si>
    <t>АД-1800С-Т400-*РМ18</t>
  </si>
  <si>
    <t>4016-TRG3</t>
  </si>
  <si>
    <t>LSA51.2 VL85</t>
  </si>
  <si>
    <t>5585*2775*3550</t>
  </si>
  <si>
    <t>1856*826*1415</t>
  </si>
  <si>
    <t>2396*1056*1723</t>
  </si>
  <si>
    <t>3146*1056*1850</t>
  </si>
  <si>
    <t>3436*1056*1968</t>
  </si>
  <si>
    <t>3686*1256*2067</t>
  </si>
  <si>
    <t>004895</t>
  </si>
  <si>
    <t>004898</t>
  </si>
  <si>
    <t>4366*1306*2250</t>
  </si>
  <si>
    <t>4706*1356*2537</t>
  </si>
  <si>
    <t>5206*1506*2686</t>
  </si>
  <si>
    <t>1320*700*1160</t>
  </si>
  <si>
    <t>1650*770*1254</t>
  </si>
  <si>
    <t>1650*770*1256</t>
  </si>
  <si>
    <t>TSS-SA-144</t>
  </si>
  <si>
    <t>TSS-SA-240</t>
  </si>
  <si>
    <t>TSS-SA-520</t>
  </si>
  <si>
    <t>АД-32С-Т400-*РМ15</t>
  </si>
  <si>
    <t>4BT3.9-G2</t>
  </si>
  <si>
    <t>PI144J</t>
  </si>
  <si>
    <t>1800*820*1535</t>
  </si>
  <si>
    <t>АД-40С-Т400-*РМ15</t>
  </si>
  <si>
    <t>4BTA3.9-G2</t>
  </si>
  <si>
    <t>UCI224D</t>
  </si>
  <si>
    <t>АД-50С-Т400-*РМ15</t>
  </si>
  <si>
    <t>UCI224E</t>
  </si>
  <si>
    <t>АД-58С-Т400-*РМ15</t>
  </si>
  <si>
    <t>6BT5.9-G2</t>
  </si>
  <si>
    <t>UCI224F</t>
  </si>
  <si>
    <t>2170*880*1415</t>
  </si>
  <si>
    <t>АД-70С-Т400-*РМ15</t>
  </si>
  <si>
    <t>UCI224G</t>
  </si>
  <si>
    <t>АД-80С-Т400-*РМ15</t>
  </si>
  <si>
    <t>UCI274C</t>
  </si>
  <si>
    <t>АД-90С-Т400-*РМ15</t>
  </si>
  <si>
    <t>6BTA5.9-G2</t>
  </si>
  <si>
    <t>UCI274D</t>
  </si>
  <si>
    <t>АД-105С-Т400-*РМ15</t>
  </si>
  <si>
    <t>6BTAA5.9-G2</t>
  </si>
  <si>
    <t>UCI274E</t>
  </si>
  <si>
    <t>2350*950*1430</t>
  </si>
  <si>
    <t>АД-128С-Т400-*РМ15</t>
  </si>
  <si>
    <t>6CTA8.3-G2</t>
  </si>
  <si>
    <t>UCI274F</t>
  </si>
  <si>
    <t>2350*950*1540</t>
  </si>
  <si>
    <t>АД-144С-Т400-*РМ15</t>
  </si>
  <si>
    <t>UCI274G</t>
  </si>
  <si>
    <t>2370*950*1540</t>
  </si>
  <si>
    <t>АД-160С-Т400-*РМ15</t>
  </si>
  <si>
    <t>6CTAA8.3-G2</t>
  </si>
  <si>
    <t>UCI274H</t>
  </si>
  <si>
    <t>2550*980*1540</t>
  </si>
  <si>
    <t>АД-180С-Т400-*РМ15</t>
  </si>
  <si>
    <t>6LTAA8.9-G2</t>
  </si>
  <si>
    <t>UCDI274J</t>
  </si>
  <si>
    <t>2550*980*1670</t>
  </si>
  <si>
    <t>АД-200С-Т400-*РМ15</t>
  </si>
  <si>
    <t>UCDI274K</t>
  </si>
  <si>
    <t>АД-240С-Т400-*РМ15</t>
  </si>
  <si>
    <t>NTA855-G1A</t>
  </si>
  <si>
    <t>HCI444D</t>
  </si>
  <si>
    <t>3050*1100*1920</t>
  </si>
  <si>
    <t>АД-250С-Т400-*РМ15</t>
  </si>
  <si>
    <t>MTA11-G3</t>
  </si>
  <si>
    <t>HCI444ES</t>
  </si>
  <si>
    <t>АД-262С-Т400-*РМ15</t>
  </si>
  <si>
    <t>QSM11-G2</t>
  </si>
  <si>
    <t>АД-280С-Т400-*РМ15</t>
  </si>
  <si>
    <t>NTA855-G2A</t>
  </si>
  <si>
    <t xml:space="preserve">HCI444E </t>
  </si>
  <si>
    <t>АД-320С-Т400-*РМ15</t>
  </si>
  <si>
    <t>NTAA855-G7A</t>
  </si>
  <si>
    <t>HCI444F</t>
  </si>
  <si>
    <t>3330*1130*1980</t>
  </si>
  <si>
    <t>АД-360С-Т400-*РМ15</t>
  </si>
  <si>
    <t>KTA19-G3</t>
  </si>
  <si>
    <t>HCI544C</t>
  </si>
  <si>
    <t>3300*1360*2120</t>
  </si>
  <si>
    <t>АД-400С-Т400-*РМ15</t>
  </si>
  <si>
    <t>KTA19-G4</t>
  </si>
  <si>
    <t>3580*1555*2140</t>
  </si>
  <si>
    <t>АД-455С-Т400-*РМ15</t>
  </si>
  <si>
    <t>KTAA19-G5</t>
  </si>
  <si>
    <t>HCI544E</t>
  </si>
  <si>
    <t>АД-500С-Т400-*РМ15</t>
  </si>
  <si>
    <t>KTAA19-G6A</t>
  </si>
  <si>
    <t>HCI544FS</t>
  </si>
  <si>
    <t>АД-520С-Т400-*РМ15</t>
  </si>
  <si>
    <t>QSKTAA19-G3</t>
  </si>
  <si>
    <t>HCI544F</t>
  </si>
  <si>
    <t>АД-600С-Т400-*РМ15</t>
  </si>
  <si>
    <t>KTA38-G2</t>
  </si>
  <si>
    <t>LVI634B</t>
  </si>
  <si>
    <t>4345*2060*2460</t>
  </si>
  <si>
    <t>АД-727С-Т400-*РМ15</t>
  </si>
  <si>
    <r>
      <t>KTA38</t>
    </r>
    <r>
      <rPr>
        <sz val="10"/>
        <rFont val="SimSun"/>
        <family val="2"/>
        <charset val="204"/>
      </rPr>
      <t>－</t>
    </r>
    <r>
      <rPr>
        <sz val="10"/>
        <rFont val="Times New Roman"/>
        <family val="1"/>
        <charset val="204"/>
      </rPr>
      <t>G2A</t>
    </r>
  </si>
  <si>
    <t>HCI634H</t>
  </si>
  <si>
    <t>АД-800С-Т400-*РМ15</t>
  </si>
  <si>
    <t>KTA38-G5</t>
  </si>
  <si>
    <t>HCI634J</t>
  </si>
  <si>
    <t>4345*2060*2205</t>
  </si>
  <si>
    <t>АД-900С-Т400-*РМ15</t>
  </si>
  <si>
    <t>KTA38-G9</t>
  </si>
  <si>
    <t>HCI634K</t>
  </si>
  <si>
    <t>4330*2090*2375</t>
  </si>
  <si>
    <t>3436*1156*1968</t>
  </si>
  <si>
    <t>4366*1404*2404</t>
  </si>
  <si>
    <t>4786*1356*2537</t>
  </si>
  <si>
    <t>TSS-SA-32</t>
  </si>
  <si>
    <t>1800*820*1355</t>
  </si>
  <si>
    <t>TSS-SA-58</t>
  </si>
  <si>
    <t>TSS-SA-105</t>
  </si>
  <si>
    <t>TSS-SA-128</t>
  </si>
  <si>
    <t>2550*980*1585</t>
  </si>
  <si>
    <t>TSS-SA-180</t>
  </si>
  <si>
    <t>3000*1100*1900</t>
  </si>
  <si>
    <t>TSS-SA-262</t>
  </si>
  <si>
    <t>3260*1150*1930</t>
  </si>
  <si>
    <t>3580*1555*2150</t>
  </si>
  <si>
    <t>TSS-SA-455</t>
  </si>
  <si>
    <t>4395*1710*2469</t>
  </si>
  <si>
    <t>TSS-SA-727</t>
  </si>
  <si>
    <t>4355*2060*2230</t>
  </si>
  <si>
    <t>ОГЛАВЛЕНИЕ</t>
  </si>
  <si>
    <t xml:space="preserve">Блоки АВР </t>
  </si>
  <si>
    <t>Напряжение, В</t>
  </si>
  <si>
    <t>Габариты</t>
  </si>
  <si>
    <t>Цена розница
руб.</t>
  </si>
  <si>
    <t>007397</t>
  </si>
  <si>
    <t>400х500х200</t>
  </si>
  <si>
    <t>007996</t>
  </si>
  <si>
    <t>007999</t>
  </si>
  <si>
    <t>Блок АВР 70-80кВт (160А)</t>
  </si>
  <si>
    <t>700х600х200</t>
  </si>
  <si>
    <t>007998</t>
  </si>
  <si>
    <t>Блок АВР 90-120кВт (250А)</t>
  </si>
  <si>
    <t>007997</t>
  </si>
  <si>
    <t>Блок АВР 150кВт (300А)</t>
  </si>
  <si>
    <t>007394</t>
  </si>
  <si>
    <t>Блок АВР 200кВт (400А)</t>
  </si>
  <si>
    <t>900х600х280</t>
  </si>
  <si>
    <t>007993</t>
  </si>
  <si>
    <t>900х800х350</t>
  </si>
  <si>
    <t>007992</t>
  </si>
  <si>
    <t>Блок АВР 350-400кВт (800А)</t>
  </si>
  <si>
    <t>007990</t>
  </si>
  <si>
    <t>Блок АВР 450-500кВт (1000А)</t>
  </si>
  <si>
    <t>007300</t>
  </si>
  <si>
    <t>Блок АВР 600кВт (1250А)</t>
  </si>
  <si>
    <t>1200х800х280</t>
  </si>
  <si>
    <t>007435</t>
  </si>
  <si>
    <t>Блок АВР 650кВт (1600А)</t>
  </si>
  <si>
    <t>007436</t>
  </si>
  <si>
    <t>Блок АВР 800-1000кВт (2000А)</t>
  </si>
  <si>
    <t>1600х800х400</t>
  </si>
  <si>
    <t>*Данные блоки АВР комплектуются подзарядкой аккумуляторных батарей.</t>
  </si>
  <si>
    <t xml:space="preserve">Система подзарядки аккумулятора на все ДГУ </t>
  </si>
  <si>
    <t>501501</t>
  </si>
  <si>
    <t>Система подзарядки АКБ</t>
  </si>
  <si>
    <t>ПЖД с комплектом для установки</t>
  </si>
  <si>
    <t>Мощность, кВт</t>
  </si>
  <si>
    <t>234815</t>
  </si>
  <si>
    <t>4-8</t>
  </si>
  <si>
    <t>234806</t>
  </si>
  <si>
    <t>ПЖД  с комплектом для установки ММЗ (20-60кВт)</t>
  </si>
  <si>
    <t>234805</t>
  </si>
  <si>
    <t>ПЖД  с комплектом для установки ММЗ (80-100кВт)</t>
  </si>
  <si>
    <t>234808</t>
  </si>
  <si>
    <t>ПЖД  с комплектом для установки ЯМЗ</t>
  </si>
  <si>
    <t>234845</t>
  </si>
  <si>
    <t>Система эл.подогрева блока двигателя (ПОЖ)</t>
  </si>
  <si>
    <t>234346</t>
  </si>
  <si>
    <t>234348</t>
  </si>
  <si>
    <t>Система эл.подогрева блока двигателя 250-300 кВт</t>
  </si>
  <si>
    <t>234347</t>
  </si>
  <si>
    <t>Система эл.подогрева блока двигателя 350-500 кВт</t>
  </si>
  <si>
    <t>Синхронизация  ДГУ с блоком ATS</t>
  </si>
  <si>
    <t>007373</t>
  </si>
  <si>
    <t>Синхронизация для ДГУ 2х100-150 кВт</t>
  </si>
  <si>
    <t>007367</t>
  </si>
  <si>
    <t>Синхронизация для ДГУ 2х200 кВт</t>
  </si>
  <si>
    <t>007372</t>
  </si>
  <si>
    <t>Синхронизация для ДГУ 2х250 кВт</t>
  </si>
  <si>
    <t>007336</t>
  </si>
  <si>
    <t>Синхронизация для ДГУ 2х300 кВт</t>
  </si>
  <si>
    <t>007371</t>
  </si>
  <si>
    <t>Синхронизация для ДГУ 2х350-400 кВт</t>
  </si>
  <si>
    <t>007379</t>
  </si>
  <si>
    <t>Синхронизация для ДГУ 2х450-500 кВт</t>
  </si>
  <si>
    <t>007306</t>
  </si>
  <si>
    <t>Синхронизация для ДГУ 2х600 кВт</t>
  </si>
  <si>
    <t>007474</t>
  </si>
  <si>
    <t>Синхронизация для ДГУ 3х100 кВт</t>
  </si>
  <si>
    <t>007374</t>
  </si>
  <si>
    <t>Синхронизация для ДГУ 3х150 кВт</t>
  </si>
  <si>
    <t>007472</t>
  </si>
  <si>
    <t>Синхронизация для ДГУ 3х200 кВт</t>
  </si>
  <si>
    <t>007376</t>
  </si>
  <si>
    <t>Синхронизация для ДГУ 3х250 кВт</t>
  </si>
  <si>
    <t>007478</t>
  </si>
  <si>
    <t>Синхронизация для ДГУ 3х300 кВт</t>
  </si>
  <si>
    <t>007378</t>
  </si>
  <si>
    <t>Синхронизация для ДГУ 3х350-400 кВт</t>
  </si>
  <si>
    <t>007473</t>
  </si>
  <si>
    <t>Синхронизация для ДГУ 3х450-500 кВт</t>
  </si>
  <si>
    <t>Синхронизация  ДГУ без блока ATS</t>
  </si>
  <si>
    <t xml:space="preserve">* обязательно узнавать у каждого клиента о необходимости изготовления шкафа сборных шин и какой комплектации (с автоматом общей нагрузки или без), каждый шкаф просчитывается отдельно.
</t>
  </si>
  <si>
    <t>Номенклатура</t>
  </si>
  <si>
    <t>Контроллер</t>
  </si>
  <si>
    <t>Цена розница руб.</t>
  </si>
  <si>
    <t>ТСС ШУЭ Д 2 – 3/1 10.380.220</t>
  </si>
  <si>
    <t>380/220</t>
  </si>
  <si>
    <t>ТСС ШУЭ Д 2 – 3/3 10.380.380</t>
  </si>
  <si>
    <t>380/380</t>
  </si>
  <si>
    <t xml:space="preserve">ТСС ШУЭ Д 2 – 1/1 12.220.220 </t>
  </si>
  <si>
    <t>220/220</t>
  </si>
  <si>
    <t>ТСС ШУЭ Д 2 – 3/1 16.380.220</t>
  </si>
  <si>
    <t>ТСС ШУЭ Д2 -3/3 16.380.380</t>
  </si>
  <si>
    <t>ТСС ШУЭ Д 2 -1/1  20.220.220</t>
  </si>
  <si>
    <t>ТСС ШУЭ Д 2 – 1/1 6.220.220</t>
  </si>
  <si>
    <t>DKG-105</t>
  </si>
  <si>
    <t>114239</t>
  </si>
  <si>
    <t>Контейнеры "Север" производства "Группы компаний ТСС " в базовой комплектации</t>
  </si>
  <si>
    <t>Для станций по первой и второй степени без выноса АВР и глушителя</t>
  </si>
  <si>
    <t>Диапазон рабочих температур -40 °С ... +40 °С</t>
  </si>
  <si>
    <t>Масса</t>
  </si>
  <si>
    <t>Для станций не более:</t>
  </si>
  <si>
    <t>0,8 т</t>
  </si>
  <si>
    <t>1,5 т.</t>
  </si>
  <si>
    <t>2000х1700х2000</t>
  </si>
  <si>
    <t>ПБК-4 (для ДГУ 80-200 кВт)</t>
  </si>
  <si>
    <t>2,0 т.</t>
  </si>
  <si>
    <t>2800х1700х2150</t>
  </si>
  <si>
    <t>ПБК-4,5 (для ДГУ 100-250 кВт)</t>
  </si>
  <si>
    <t>2,2 т.</t>
  </si>
  <si>
    <t>3300х1700х2150</t>
  </si>
  <si>
    <t>ПБК-5 (для ДГУ 100-300 кВт)</t>
  </si>
  <si>
    <t>2,6 т</t>
  </si>
  <si>
    <t>ПБК-6 (для ДГУ до 350 кВт)</t>
  </si>
  <si>
    <t>2,8 т.</t>
  </si>
  <si>
    <t>УБК-6</t>
  </si>
  <si>
    <t>по запросу</t>
  </si>
  <si>
    <t>6,1х2,5х2,6</t>
  </si>
  <si>
    <t>6,1х2,5х2,9</t>
  </si>
  <si>
    <t>4500х1800х2450</t>
  </si>
  <si>
    <t>УБК-9</t>
  </si>
  <si>
    <t>УБК-12</t>
  </si>
  <si>
    <t>12,2х2,5х2,9</t>
  </si>
  <si>
    <t>ПБК-4,5 с доп. отсеком</t>
  </si>
  <si>
    <t>2,4 т.</t>
  </si>
  <si>
    <t>ПБК-6 с доп. отсеком</t>
  </si>
  <si>
    <t>3,0 т.</t>
  </si>
  <si>
    <t>УБК-6 с доп. отсеком</t>
  </si>
  <si>
    <t>УБК-9 с доп. отсеком</t>
  </si>
  <si>
    <t>УБК-12 с доп. отсеком</t>
  </si>
  <si>
    <t>Контейнеры "Север" производства "Группы компаний ТСС " арктического исполнения</t>
  </si>
  <si>
    <r>
      <t xml:space="preserve">Диапазон рабочих температур </t>
    </r>
    <r>
      <rPr>
        <b/>
        <sz val="10"/>
        <color indexed="8"/>
        <rFont val="Arial"/>
        <family val="2"/>
        <charset val="204"/>
      </rPr>
      <t>-60 °С ... +40 °С</t>
    </r>
  </si>
  <si>
    <t>006592</t>
  </si>
  <si>
    <t>ПБК-3 арктического исполнения (для ДГУ 30- 80 кВт)</t>
  </si>
  <si>
    <t>1,7 т.</t>
  </si>
  <si>
    <t>1800х1700х2000</t>
  </si>
  <si>
    <t>006601</t>
  </si>
  <si>
    <t>ПБК-4  арктического исполнения (для ДГУ 80-150 кВт)</t>
  </si>
  <si>
    <t>2,3 т.</t>
  </si>
  <si>
    <t>2800х1700х2100</t>
  </si>
  <si>
    <t>006606</t>
  </si>
  <si>
    <t>ПБК-4,5  арктического исполнения (для ДГУ 100-200 кВт)</t>
  </si>
  <si>
    <t>2,6 т.</t>
  </si>
  <si>
    <t>3200х1700х2100</t>
  </si>
  <si>
    <t>006609</t>
  </si>
  <si>
    <t>ПБК-5  арктического исполнения (для ДГУ 100-250 кВт)</t>
  </si>
  <si>
    <t>3,1 т</t>
  </si>
  <si>
    <t>3800х1700х2100</t>
  </si>
  <si>
    <t>006611</t>
  </si>
  <si>
    <t>ПБК-6  арктического исполнения (для ДГУ до 300 кВт)</t>
  </si>
  <si>
    <t>3,4 т.</t>
  </si>
  <si>
    <t>4400х1700х2100</t>
  </si>
  <si>
    <t>006612</t>
  </si>
  <si>
    <t>ПБК-6  арктического исполнения (для ДГУ 300-600 кВт)</t>
  </si>
  <si>
    <t>4500х1700х2100</t>
  </si>
  <si>
    <t>1. Воздушные клапана с подогревом и термостатом .</t>
  </si>
  <si>
    <t>2. Дополнительный электроконвектор</t>
  </si>
  <si>
    <t>3. Сэндвич-панели толщиной 100мм</t>
  </si>
  <si>
    <t>4. Утепленная дверь+усиленный замок</t>
  </si>
  <si>
    <r>
      <t>5. Каркас контейнера из 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ХЛАДОСТОЙКОЙ И ИЗНОСОСТОЙКОЙ СТАЛИ</t>
    </r>
  </si>
  <si>
    <t>Контейнер "Арктика" эксплуатируется при наличии "внешней сети" у заказчика. (2-я степень автоматизации)</t>
  </si>
  <si>
    <t>Без наличия "внешней сети", необходимо консультация с производством.</t>
  </si>
  <si>
    <t xml:space="preserve">Для станций свыше 450 кВт нашего производства при размещении в контейнер необходима консультация с  производства, при размещении в контейнер станции  заказчика консультация нужна всегда.
  </t>
  </si>
  <si>
    <t>Дополнительное оборудование</t>
  </si>
  <si>
    <t>231020</t>
  </si>
  <si>
    <t xml:space="preserve">Система подкачки диз. топлива </t>
  </si>
  <si>
    <t>824868</t>
  </si>
  <si>
    <t>Дополнительный  топливный бак в 500 л, с фикс пакетом</t>
  </si>
  <si>
    <t>824869</t>
  </si>
  <si>
    <t>Дополнительный  топливный бак в 800 л, с фикс пакетом</t>
  </si>
  <si>
    <t>Дополнительный  топливный бак в 1000 л, с фикс пакетом</t>
  </si>
  <si>
    <t>Дополнительный  топливный бак в 1500 л, с фикс пакетом</t>
  </si>
  <si>
    <t>Дополнительный топливный бак в 2000 л, с фикс пакетом</t>
  </si>
  <si>
    <t>Салазки ПБК-3</t>
  </si>
  <si>
    <t>Салазки ПБК-4</t>
  </si>
  <si>
    <t>Салазки ПБК-4,5</t>
  </si>
  <si>
    <t>Салазки ПБК-6</t>
  </si>
  <si>
    <t>060173</t>
  </si>
  <si>
    <t>060170</t>
  </si>
  <si>
    <t>060174</t>
  </si>
  <si>
    <t>060171</t>
  </si>
  <si>
    <t>060175</t>
  </si>
  <si>
    <t>Силового металлического каркаса</t>
  </si>
  <si>
    <t>Пол покрыт рифлёным листом толщиной 4 мм.</t>
  </si>
  <si>
    <t>Входная стандартная дверь, изнутри дополнительно утеплена.</t>
  </si>
  <si>
    <t>Дверь оборудована доводчиком.</t>
  </si>
  <si>
    <t>Тип замка - с возможностью внутреннего закрывания.</t>
  </si>
  <si>
    <t>Отверстия для ввода-вывода кабелей.</t>
  </si>
  <si>
    <t>В стандартную комплектация входит:</t>
  </si>
  <si>
    <t>Блок-контейнер с автоматической системой вентиляции.</t>
  </si>
  <si>
    <t xml:space="preserve">Установка дизель-генераторной установки </t>
  </si>
  <si>
    <t>Система газовыхлопа</t>
  </si>
  <si>
    <t>Щит собственных нужд</t>
  </si>
  <si>
    <t>Основное и аварийное освещение</t>
  </si>
  <si>
    <t xml:space="preserve">Система автоматического пожаротушения </t>
  </si>
  <si>
    <t xml:space="preserve">Система пожарной сигнализации </t>
  </si>
  <si>
    <t>Система отопления (конвектор)</t>
  </si>
  <si>
    <t>Комплект ручного пожаротушения (огнетушитель типа ОУ)</t>
  </si>
  <si>
    <t>Размер грузовой платформы</t>
  </si>
  <si>
    <t>Г/п, т</t>
  </si>
  <si>
    <t>Прицепы тракторные, регистрация в Гостехнадзоре.  Выдается паспорт самоходной машины (ПСМ)</t>
  </si>
  <si>
    <t>Прицеп одноосный ПСТ 1,3</t>
  </si>
  <si>
    <t>3200х1700х800</t>
  </si>
  <si>
    <t>2100х1100</t>
  </si>
  <si>
    <t>Прицеп одноосный ПТ 1-1,8</t>
  </si>
  <si>
    <t>3220х1690х850</t>
  </si>
  <si>
    <t>004910</t>
  </si>
  <si>
    <t>4211х1940х945</t>
  </si>
  <si>
    <t xml:space="preserve">Прицеп двухосный ПТ 2-2.7 </t>
  </si>
  <si>
    <t>4500х1850х910</t>
  </si>
  <si>
    <t>3000х1200</t>
  </si>
  <si>
    <t xml:space="preserve">Прицеп двухосный ПСТ-3,5Т </t>
  </si>
  <si>
    <t>4475х1630х950</t>
  </si>
  <si>
    <t>000040</t>
  </si>
  <si>
    <t>Прицеп двухосный 2ПТС-4.5 (платформа 3850х2005)</t>
  </si>
  <si>
    <t>5500х2060х1120</t>
  </si>
  <si>
    <t>3850х2005</t>
  </si>
  <si>
    <t>Прицеп двухосный ПСТ-9.0ТП (платформа 5000х2400)</t>
  </si>
  <si>
    <t>7000х2500х1300</t>
  </si>
  <si>
    <t>5000х2400</t>
  </si>
  <si>
    <t>Прицеп двухосный ПСТ-9.0ТП (платформа 6000х2400)</t>
  </si>
  <si>
    <t>8000х2500х1300</t>
  </si>
  <si>
    <t>6000х2400</t>
  </si>
  <si>
    <t>Прицеп двухосный ПСТ-12Т (платформа 5000х2400)</t>
  </si>
  <si>
    <t>Прицеп двухосный ПСТ-12Т (платформа 6000х2400)</t>
  </si>
  <si>
    <t>Прицеп трёхосный ПСТ-17Т (платформа 10000х2400)</t>
  </si>
  <si>
    <t>12000х2500х1300</t>
  </si>
  <si>
    <t>10000х2400</t>
  </si>
  <si>
    <t>Прицеп трёхосный ПСТ-17Т (платформа 12000х2400)</t>
  </si>
  <si>
    <t>14000х2500х1300</t>
  </si>
  <si>
    <t>12000х2400</t>
  </si>
  <si>
    <t>Прицепы автомобильные, регистрация в ГАИ. Выдаётся паспорт транспортного средства (ПТС)</t>
  </si>
  <si>
    <t>105070</t>
  </si>
  <si>
    <t>Прицеп одноосный ПСА-1.3Т (платформа 2500х1150)</t>
  </si>
  <si>
    <t>4000х1800х800</t>
  </si>
  <si>
    <t>2500х1150</t>
  </si>
  <si>
    <t>105071</t>
  </si>
  <si>
    <t>Прицеп двухосный ПСА 2.7Т</t>
  </si>
  <si>
    <t>105072</t>
  </si>
  <si>
    <t>Прицеп двухосный ПСА 3.5Т</t>
  </si>
  <si>
    <t>4475х1930х950</t>
  </si>
  <si>
    <t>3000х1300</t>
  </si>
  <si>
    <t>105073</t>
  </si>
  <si>
    <t>Прицеп двухосный ПСА 9.0Т (платформа 5000х2400)</t>
  </si>
  <si>
    <t>105074</t>
  </si>
  <si>
    <t>Прицеп двухосный ПСА 849010</t>
  </si>
  <si>
    <t>8200х2500х1350</t>
  </si>
  <si>
    <t>6030х2500</t>
  </si>
  <si>
    <t>Станция</t>
  </si>
  <si>
    <t>Капот  малый для станций  до 30кВт</t>
  </si>
  <si>
    <t>1800 х 1000 х 1400</t>
  </si>
  <si>
    <t>Капот  универсальный малый  380-200 с вентиляцией</t>
  </si>
  <si>
    <t>2200 х 1050 х 1500</t>
  </si>
  <si>
    <t>Капот  универсальный малый  380-200 с вентиляцией (удлинненый)</t>
  </si>
  <si>
    <t>2400 х 1050 х 1500</t>
  </si>
  <si>
    <t>Капот  универсальный средний 390-200 с вентиляцией</t>
  </si>
  <si>
    <t>Капот  для станций до 200кВт</t>
  </si>
  <si>
    <t>2910 х 1130 х 1600</t>
  </si>
  <si>
    <t>Капот  для станций до 250кВт</t>
  </si>
  <si>
    <t>3100 х 1400 х 1700</t>
  </si>
  <si>
    <t>Капот  для станций до 300кВт</t>
  </si>
  <si>
    <t>Капот  для станций до 400кВт</t>
  </si>
  <si>
    <t>4000 х 2020 х 2020</t>
  </si>
  <si>
    <t xml:space="preserve"> TDD 405 12VTE</t>
  </si>
  <si>
    <t xml:space="preserve"> TDY 40 4LE</t>
  </si>
  <si>
    <t xml:space="preserve"> TDY 70 4L</t>
  </si>
  <si>
    <t>001198</t>
  </si>
  <si>
    <t>001199</t>
  </si>
  <si>
    <t>001200</t>
  </si>
  <si>
    <t>Блок автоматики KPEC20026BP52A (для KDE12EA/STA)</t>
  </si>
  <si>
    <t>Блок автоматики KPEC40026DP52A (для KDE12EA3/STA3, KDE16EA3/STA3, KDE19EA3/STA3)</t>
  </si>
  <si>
    <t>Блок автоматики KPEC20100BP52A (для KDE16EA/STA,KDE19EA/STA)</t>
  </si>
  <si>
    <t>Подходят ко всем дизельным ДГУ указанных выше в скобках, кроме KDE16STA  KDE19EA (они со старым контроллером старой поставки)</t>
  </si>
  <si>
    <t>ДЛЯ БЕНЗИНОВЫХ ДГУ этот АВР НЕ ПОДХОДИТ!!!!!! Для бензиновых АВР  ШУЭ Д2</t>
  </si>
  <si>
    <t xml:space="preserve">Если потребуестя по заказу  сеть 380В, а генератор 220В однофазный т.е АВР3/1 то выбираем АВР 001199 и сообщаем в коментарии в ТЗ. Будем дорабатывать эти АВР </t>
  </si>
  <si>
    <t>Устройство автоматизации дизельных электростанций серии  "KIPOR" (2 -ая степень)*</t>
  </si>
  <si>
    <t>*</t>
  </si>
  <si>
    <t>3800×1600×2350</t>
  </si>
  <si>
    <t>Подогрев картера (гибкая нагревающая пластина, 24; 220В)</t>
  </si>
  <si>
    <t>114218</t>
  </si>
  <si>
    <t>114219</t>
  </si>
  <si>
    <t>ТСС ШУЭ Д 2 – 3/1 6.380.220</t>
  </si>
  <si>
    <t>ТСС ШУЭ Д 2 – 3/3 6.380.380</t>
  </si>
  <si>
    <t>1970 х 1000 х 1820</t>
  </si>
  <si>
    <t>2400 х 1000 х 2060</t>
  </si>
  <si>
    <t>2450 х 1000 х 1985</t>
  </si>
  <si>
    <t>2700 х 1100 х 2200</t>
  </si>
  <si>
    <t>АД-60С-Т400-*РМ19</t>
  </si>
  <si>
    <t xml:space="preserve"> TDW 588 12VTE</t>
  </si>
  <si>
    <t xml:space="preserve">                                           Подогрев масла</t>
  </si>
  <si>
    <t>235354</t>
  </si>
  <si>
    <t xml:space="preserve">                          Подогрев топлива (для ДГУ от 30кВт)</t>
  </si>
  <si>
    <t>АД-450С-Т400-*РМ6</t>
  </si>
  <si>
    <t>Мониторинг и управление ДГУ</t>
  </si>
  <si>
    <t>500000</t>
  </si>
  <si>
    <t xml:space="preserve">Система мониторинга ComAp </t>
  </si>
  <si>
    <t xml:space="preserve">Система удалённого доступа основана на технологии передачи данных GPRS при наличии сети 3G и содержит в составе контроллера ComAp модуль беспроводной связи IL-NT-GPRS с предустановленной SIM-картой* с  услугой GPRS. Для максимального удобства оператора управляющая система может быть установлена в мобильных устройствах с ОС Android и iOS при помощи бесплатного приложения WEBSUPERVISOR.
• SIM- карта в комплект не входит.
</t>
  </si>
  <si>
    <t>TSS-SA-350</t>
  </si>
  <si>
    <t>4865х1630х950</t>
  </si>
  <si>
    <t>3500х1160</t>
  </si>
  <si>
    <t>5150х1630х950</t>
  </si>
  <si>
    <t>3700х1160</t>
  </si>
  <si>
    <t>АД-200С-Т400-*РМ11</t>
  </si>
  <si>
    <t>TDK 260 6LT</t>
  </si>
  <si>
    <t>2900 х 1090 х 1850</t>
  </si>
  <si>
    <t>3700 х 1400 х 2000</t>
  </si>
  <si>
    <t>001410</t>
  </si>
  <si>
    <t>АД-260С-Т400-*РМ5</t>
  </si>
  <si>
    <t>001296</t>
  </si>
  <si>
    <t>001407</t>
  </si>
  <si>
    <t xml:space="preserve"> TDS 307 6LT</t>
  </si>
  <si>
    <t>3200 х 1100 х 1750</t>
  </si>
  <si>
    <t>TSS-SA-260</t>
  </si>
  <si>
    <t>001411</t>
  </si>
  <si>
    <t>014012</t>
  </si>
  <si>
    <t>001412</t>
  </si>
  <si>
    <t>4400 х 1300 х 2050</t>
  </si>
  <si>
    <t>SMS информирование</t>
  </si>
  <si>
    <t>115038</t>
  </si>
  <si>
    <t xml:space="preserve">Система SMS информирование, Signal-XM </t>
  </si>
  <si>
    <t>3,0*х2,3х2,35**</t>
  </si>
  <si>
    <t>4,0*х2,3х2,5**</t>
  </si>
  <si>
    <t>4,5*х2,3х2,5**</t>
  </si>
  <si>
    <t>5,0*х2,3х2,5**</t>
  </si>
  <si>
    <t>6,0*х2,3х2,5**</t>
  </si>
  <si>
    <t>3,0*х2,3х2,5**</t>
  </si>
  <si>
    <t>* длина контейнера без глушителя (глушитель 200-250мм)</t>
  </si>
  <si>
    <t>** высота контейнера без учета рым-болтов (высота рым-болта 128мм)</t>
  </si>
  <si>
    <t>АД-600С-Т400-*РМ6</t>
  </si>
  <si>
    <t>АД-45С-Т400-*РМ5</t>
  </si>
  <si>
    <t>001218</t>
  </si>
  <si>
    <t xml:space="preserve"> TDY 55 4LT</t>
  </si>
  <si>
    <t>TSS-SA-45</t>
  </si>
  <si>
    <t>1900 x 735 x 1210</t>
  </si>
  <si>
    <t>001217</t>
  </si>
  <si>
    <t>2500 x 930 x 1210</t>
  </si>
  <si>
    <t>001299</t>
  </si>
  <si>
    <t>001298</t>
  </si>
  <si>
    <t>001365</t>
  </si>
  <si>
    <t>001294</t>
  </si>
  <si>
    <t>950х710х890</t>
  </si>
  <si>
    <t>1270х700х870</t>
  </si>
  <si>
    <t xml:space="preserve">Глушитель и внутренний топливный бак для ДГУ Perkins от 400кВт - опция!!! </t>
  </si>
  <si>
    <t xml:space="preserve">Глушитель и внутренний топливный бак  для ДГУ Cummins от 400кВт- опция!!! </t>
  </si>
  <si>
    <t xml:space="preserve">Глушитель и внутренний топливный бак для ДГУ Cummins от 400кВт- опция  !!! </t>
  </si>
  <si>
    <t>001456</t>
  </si>
  <si>
    <t>TSS SGG 5000 EH</t>
  </si>
  <si>
    <t>690х530х600</t>
  </si>
  <si>
    <t>001293</t>
  </si>
  <si>
    <t>TSS SGG 6000E</t>
  </si>
  <si>
    <t>720х530х600</t>
  </si>
  <si>
    <t>001457</t>
  </si>
  <si>
    <t>TSS SGG 6000EH</t>
  </si>
  <si>
    <t>720х530х650</t>
  </si>
  <si>
    <t>Цена розница
$</t>
  </si>
  <si>
    <t>Цена розница $</t>
  </si>
  <si>
    <t xml:space="preserve">Комплект для обвязки  </t>
  </si>
  <si>
    <t>.</t>
  </si>
  <si>
    <t>3700 х 1200 х 1900</t>
  </si>
  <si>
    <t xml:space="preserve">ДИЗЕЛЬНЫЕ ЭЛЕКТРОСТАНЦИИ  серий  "Kipor" </t>
  </si>
  <si>
    <t>TSS SDG 10000 E</t>
  </si>
  <si>
    <t>TSS SDG 10000 E3</t>
  </si>
  <si>
    <t>TSS SDG 10000 ES</t>
  </si>
  <si>
    <t>TSS SDG 10000 ES3</t>
  </si>
  <si>
    <t>003737</t>
  </si>
  <si>
    <t>003767</t>
  </si>
  <si>
    <t>003772</t>
  </si>
  <si>
    <t>003736</t>
  </si>
  <si>
    <t>003771</t>
  </si>
  <si>
    <t>003779</t>
  </si>
  <si>
    <t>004774</t>
  </si>
  <si>
    <t>003774</t>
  </si>
  <si>
    <t>004775</t>
  </si>
  <si>
    <t>003776</t>
  </si>
  <si>
    <t>004778</t>
  </si>
  <si>
    <t>003778</t>
  </si>
  <si>
    <t>004779</t>
  </si>
  <si>
    <t>Цена розница €</t>
  </si>
  <si>
    <t>1900 x 820 x 1230</t>
  </si>
  <si>
    <t>2255 x 900 x 1435</t>
  </si>
  <si>
    <t>2400 x 900 x 1400</t>
  </si>
  <si>
    <t>2500 х 900 х 1500</t>
  </si>
  <si>
    <t>3250×1100×2000</t>
  </si>
  <si>
    <t>3600×1540×2150</t>
  </si>
  <si>
    <t>4100х1600х2400</t>
  </si>
  <si>
    <t>234870</t>
  </si>
  <si>
    <t>Блок АВР 8-24кВт (63А)</t>
  </si>
  <si>
    <t>Блок АВР 30-50кВт (100А)</t>
  </si>
  <si>
    <t>Блок АВР 60кВт (125А)</t>
  </si>
  <si>
    <t>007497</t>
  </si>
  <si>
    <t>Блок АВР 1200-1600кВт (3200А)</t>
  </si>
  <si>
    <t>004736</t>
  </si>
  <si>
    <t>1800х1000х600</t>
  </si>
  <si>
    <t>ПБК-6 (для ДГУ 350-600 кВт)  для ДГУ не выше 2200мм</t>
  </si>
  <si>
    <t>ПБК-7 (для ДГУ 500-900 кВт)  для ДГУ высотой 2350мм</t>
  </si>
  <si>
    <t>ПБК-6.5 (для ДГУ 400-800 кВт)  для ДГУ высотой 2350мм</t>
  </si>
  <si>
    <t>6,5*х2,3х2,8**</t>
  </si>
  <si>
    <t>7,0*х2,3х2,8**</t>
  </si>
  <si>
    <t>ПБК-3 (для ДГУ 30- 80 кВт)</t>
  </si>
  <si>
    <t>1.8 т.</t>
  </si>
  <si>
    <t>3.2 т.</t>
  </si>
  <si>
    <t>3.6 т.</t>
  </si>
  <si>
    <t>3,5*х2,3х2,5**</t>
  </si>
  <si>
    <t>ПБК-6,5 с доп. отсеком</t>
  </si>
  <si>
    <t>ПБК-7 с доп. отсеком</t>
  </si>
  <si>
    <t>3.5 т.</t>
  </si>
  <si>
    <t>3.9 т.</t>
  </si>
  <si>
    <t>2,9 т.</t>
  </si>
  <si>
    <t>TSS-SA-315</t>
  </si>
  <si>
    <t>ПЖД в доп. опциях</t>
  </si>
  <si>
    <t>001683</t>
  </si>
  <si>
    <t>ЗАПРОС</t>
  </si>
  <si>
    <t>Агент, $</t>
  </si>
  <si>
    <t>4450х1900х2300</t>
  </si>
  <si>
    <t>4500х1900х2300</t>
  </si>
  <si>
    <t>2100 х 840 х 1630</t>
  </si>
  <si>
    <t>2520 х 1000 х 1700</t>
  </si>
  <si>
    <t>3900 х 1600 х 2260</t>
  </si>
  <si>
    <t>АД-510С-Т400-*РМ17</t>
  </si>
  <si>
    <t>АД-560С-Т400-*РМ17</t>
  </si>
  <si>
    <t>3250x1410x1850**</t>
  </si>
  <si>
    <t>3000x1370x2000**</t>
  </si>
  <si>
    <t>3150**</t>
  </si>
  <si>
    <t>4100**</t>
  </si>
  <si>
    <t>3600**</t>
  </si>
  <si>
    <t>** габариты необходимо уточнять у производства</t>
  </si>
  <si>
    <t>Прицепы</t>
  </si>
  <si>
    <t>Капоты</t>
  </si>
  <si>
    <t>001690</t>
  </si>
  <si>
    <t>Система аэрозольного пожаротушения</t>
  </si>
  <si>
    <t xml:space="preserve">Для станций </t>
  </si>
  <si>
    <t>100-200кВт</t>
  </si>
  <si>
    <t>2400х1400х1980</t>
  </si>
  <si>
    <t>3060х1680х2280</t>
  </si>
  <si>
    <t>3600х1680х2480</t>
  </si>
  <si>
    <t>Мини-контейнер БК-2</t>
  </si>
  <si>
    <t>Мини-контейнер БК-3</t>
  </si>
  <si>
    <t>Мини-контейнеры БК производства "Группы компаний ТСС "</t>
  </si>
  <si>
    <t>060176</t>
  </si>
  <si>
    <t>Капоты, прицепы</t>
  </si>
  <si>
    <t>Контейнеры</t>
  </si>
  <si>
    <t>1,6 т.</t>
  </si>
  <si>
    <t>Мини-контейнер БК-4</t>
  </si>
  <si>
    <t>2200х1450х1500</t>
  </si>
  <si>
    <t>19-24кВт</t>
  </si>
  <si>
    <t>30-80кВт</t>
  </si>
  <si>
    <t>1 т.</t>
  </si>
  <si>
    <t>2 т.</t>
  </si>
  <si>
    <t>Мини-контейнер БК-1 (ПБК 2200х1450х1500)</t>
  </si>
  <si>
    <t>2750 х 1134 х 1860</t>
  </si>
  <si>
    <t>3400 х 1550 х 1800</t>
  </si>
  <si>
    <t>Агент, руб</t>
  </si>
  <si>
    <t>Габариты станций</t>
  </si>
  <si>
    <t>Вес</t>
  </si>
  <si>
    <t>Прицеп</t>
  </si>
  <si>
    <t>Капот</t>
  </si>
  <si>
    <t>Высота рамы</t>
  </si>
  <si>
    <t>Высота</t>
  </si>
  <si>
    <t>Ширина</t>
  </si>
  <si>
    <t>Длина</t>
  </si>
  <si>
    <t>АД-9</t>
  </si>
  <si>
    <t>1РМ10</t>
  </si>
  <si>
    <t>105101</t>
  </si>
  <si>
    <t>490471</t>
  </si>
  <si>
    <t>1РКМ10</t>
  </si>
  <si>
    <t>АД-10</t>
  </si>
  <si>
    <t>1РМ13</t>
  </si>
  <si>
    <t>2РМ13</t>
  </si>
  <si>
    <t>2РКМ13</t>
  </si>
  <si>
    <t>2РМ18</t>
  </si>
  <si>
    <t>2РКМ18</t>
  </si>
  <si>
    <t>2РКМ19</t>
  </si>
  <si>
    <t>АД-12</t>
  </si>
  <si>
    <t>1РКМ13</t>
  </si>
  <si>
    <t>АД-16</t>
  </si>
  <si>
    <t>АД-20</t>
  </si>
  <si>
    <t>1РМ19</t>
  </si>
  <si>
    <t>1РМ1</t>
  </si>
  <si>
    <t>1РКМ19</t>
  </si>
  <si>
    <t>АД-24</t>
  </si>
  <si>
    <t>1РМ11</t>
  </si>
  <si>
    <t>АД-30</t>
  </si>
  <si>
    <t>2РМ19</t>
  </si>
  <si>
    <t>1РМ6</t>
  </si>
  <si>
    <t>АД-40</t>
  </si>
  <si>
    <t>105049</t>
  </si>
  <si>
    <t>АД-45</t>
  </si>
  <si>
    <t>1РКМ11</t>
  </si>
  <si>
    <t>АД-50</t>
  </si>
  <si>
    <t>1РКМ6</t>
  </si>
  <si>
    <t>2РКМ6</t>
  </si>
  <si>
    <t>1РМ5</t>
  </si>
  <si>
    <t>2РМ6</t>
  </si>
  <si>
    <t>1РКМ5</t>
  </si>
  <si>
    <t>АД-60</t>
  </si>
  <si>
    <t>2РМ11</t>
  </si>
  <si>
    <t>2РКМ11</t>
  </si>
  <si>
    <t>1РМ2</t>
  </si>
  <si>
    <t>106110</t>
  </si>
  <si>
    <t>АД-70</t>
  </si>
  <si>
    <t>АД-80</t>
  </si>
  <si>
    <t>АД-85</t>
  </si>
  <si>
    <t>АД-90</t>
  </si>
  <si>
    <t>АД-100</t>
  </si>
  <si>
    <t>1РМ17</t>
  </si>
  <si>
    <t>2РМ17</t>
  </si>
  <si>
    <t>2РКМ17</t>
  </si>
  <si>
    <t>2РМ5</t>
  </si>
  <si>
    <t>АД-120</t>
  </si>
  <si>
    <t>АД-130</t>
  </si>
  <si>
    <t>105165</t>
  </si>
  <si>
    <t>АД-150</t>
  </si>
  <si>
    <t>105160</t>
  </si>
  <si>
    <t>АД-160</t>
  </si>
  <si>
    <t>1РКМ17</t>
  </si>
  <si>
    <t>2РКМ5</t>
  </si>
  <si>
    <t>АД-180</t>
  </si>
  <si>
    <t>АД-200</t>
  </si>
  <si>
    <t>АД-250</t>
  </si>
  <si>
    <t>1РМ3</t>
  </si>
  <si>
    <t>АД-260</t>
  </si>
  <si>
    <t>АД-280</t>
  </si>
  <si>
    <t>АД-300</t>
  </si>
  <si>
    <t>АД-315</t>
  </si>
  <si>
    <t>АД-320</t>
  </si>
  <si>
    <t>АД-350</t>
  </si>
  <si>
    <t>АД-360</t>
  </si>
  <si>
    <t>АД-400</t>
  </si>
  <si>
    <t>АД-450</t>
  </si>
  <si>
    <t>АД-500</t>
  </si>
  <si>
    <t>АД-580</t>
  </si>
  <si>
    <t>АД-20С-Т400-*РПМ1</t>
  </si>
  <si>
    <t>под капотом</t>
  </si>
  <si>
    <t>АД-30С-Т400-*РПМ1</t>
  </si>
  <si>
    <t>АД-50С-Т400-*РПМ1</t>
  </si>
  <si>
    <t>АД-60С-Т400-*РПМ1</t>
  </si>
  <si>
    <t>АД-60С-Т400-*РПМ2</t>
  </si>
  <si>
    <t>АД-80С-Т400-*РПМ1</t>
  </si>
  <si>
    <t>АД-100С-Т400-*РПМ1</t>
  </si>
  <si>
    <t>АД-100С-Т400-*РПМ2</t>
  </si>
  <si>
    <t>АД-150С-Т400-*РПМ2</t>
  </si>
  <si>
    <t>АД-200С-Т400-*РПМ2</t>
  </si>
  <si>
    <t>АД-250С-Т400-*РПМ3</t>
  </si>
  <si>
    <t>АД-315С-Т400-*РПМ2</t>
  </si>
  <si>
    <t>АД-315С-Т400-*РПМ3</t>
  </si>
  <si>
    <t>ЭД-20-Т400-*РПМ1</t>
  </si>
  <si>
    <t>под капотом на шасси</t>
  </si>
  <si>
    <t>ЭД-30-Т400-*РПМ1</t>
  </si>
  <si>
    <t>ЭД-50-Т400-*РПМ1</t>
  </si>
  <si>
    <t>ЭД-60-Т400-*РПМ1</t>
  </si>
  <si>
    <t>ЭД-60-Т400-*РПМ2</t>
  </si>
  <si>
    <t>ЭД-80-Т400-*РПМ1</t>
  </si>
  <si>
    <t>ЭД-100-Т400-*РПМ1</t>
  </si>
  <si>
    <t>ЭД-100-Т400-*РПМ2</t>
  </si>
  <si>
    <t>ЭД-150-Т400-*РПМ2</t>
  </si>
  <si>
    <t>ЭД-200-Т400-*РПМ2</t>
  </si>
  <si>
    <t>ЭД-250-Т400-*РПМ3</t>
  </si>
  <si>
    <t>ЭД-315-Т400-*РПМ2</t>
  </si>
  <si>
    <t>ЭД-315-Т400-*РПМ3</t>
  </si>
  <si>
    <t>По запросу</t>
  </si>
  <si>
    <t>ДГУ АД-12С-230-*РПМ10 , под капотом</t>
  </si>
  <si>
    <t>ДГУ ЭД-9-230-*РПМ10, под капотом на шасси</t>
  </si>
  <si>
    <t>ДГУ ЭД-12-230-*РПМ10, под капотом на шасси</t>
  </si>
  <si>
    <t>в кожухе на шасси</t>
  </si>
  <si>
    <t>Корп, руб</t>
  </si>
  <si>
    <t>ДГУ АД-10С-Т400-*РПМ13 , под капотом</t>
  </si>
  <si>
    <t>ДГУ ЭД-10-Т400-*РПМ13, под капотом на шасси</t>
  </si>
  <si>
    <t>ДГУ АД-40С-Т400-*РПМ19, под капотом</t>
  </si>
  <si>
    <t>ДГУ АД-50С-Т400-*РПМ11, под капотом</t>
  </si>
  <si>
    <t>ДГУ АД-50С-Т400-*РПМ19, под капотом</t>
  </si>
  <si>
    <t>ДГУ АД-60С-Т400-*РПМ11, под капотом</t>
  </si>
  <si>
    <t>ДГУ АД-60С-Т400-*РПМ19, под капотом</t>
  </si>
  <si>
    <t>ДГУ АД-70С-Т400-*РПМ11, под капотом</t>
  </si>
  <si>
    <t>ДГУ АД-80С-Т400-*РПМ11, под капотом</t>
  </si>
  <si>
    <t>ДГУ АД-90С-Т400-*РПМ19, под капотом</t>
  </si>
  <si>
    <t>ДГУ АД-100С-Т400-*РПМ11, под капотом</t>
  </si>
  <si>
    <t>ДГУ АД-100С-Т400-*РПМ19, под капотом</t>
  </si>
  <si>
    <t>ДГУ АД-120С-Т400-*РПМ11, под капотом</t>
  </si>
  <si>
    <t>ДГУ АД-120С-Т400-*РПМ19, под капотом</t>
  </si>
  <si>
    <t>ДГУ АД-150С-Т400-*РПМ19, под капотом</t>
  </si>
  <si>
    <t>ДГУ АД-160С-Т400-*РПМ11, под капотом</t>
  </si>
  <si>
    <t>ДГУ АД-200С-Т400-*РПМ11, под капотом</t>
  </si>
  <si>
    <t>ДГУ ЭД-40-Т400-*РПМ19, под капотом на шасси</t>
  </si>
  <si>
    <t>Капот + шасси</t>
  </si>
  <si>
    <t>ДГУ ЭД-50-Т400-*РПМ11, под капотом на шасси</t>
  </si>
  <si>
    <t>ДГУ ЭД-50-Т400-*РПМ19, под капотом на шасси</t>
  </si>
  <si>
    <t>ДГУ ЭД-60-Т400-*РПМ11, под капотом на шасси</t>
  </si>
  <si>
    <t>ДГУ ЭД-60-Т400-*РПМ19, под капотом на шасси</t>
  </si>
  <si>
    <t>ДГУ ЭД-70-Т400-*РПМ11, под капотом на шасси</t>
  </si>
  <si>
    <t>ДГУ ЭД-80-Т400-*РПМ11, под капотом на шасси</t>
  </si>
  <si>
    <t>ДГУ ЭД-90-Т400-*РПМ19, под капотом на шасси</t>
  </si>
  <si>
    <t>ДГУ ЭД-100-Т400-*РПМ11, под капотом на шасси</t>
  </si>
  <si>
    <t>ДГУ ЭД-100-Т400-*РПМ19, под капотом на шасси</t>
  </si>
  <si>
    <t>ДГУ ЭД-120-Т400-*РПМ11, под капотом на шасси</t>
  </si>
  <si>
    <t>ДГУ ЭД-120-Т400-*РПМ19, под капотом на шасси</t>
  </si>
  <si>
    <t>ДГУ ЭД-150-Т400-*РПМ19, под капотом на шасси</t>
  </si>
  <si>
    <t>ДГУ ЭД-160-Т400-*РПМ11, под капотом на шасси</t>
  </si>
  <si>
    <t>ДГУ ЭД-200-Т400-*РПМ11, под капотом на шасси</t>
  </si>
  <si>
    <t>Кожух + шасси</t>
  </si>
  <si>
    <t>ДГУ АД-250С-Т400-*РПМ11, под капотом</t>
  </si>
  <si>
    <t>ДГУ АД-300С-Т400-*РПМ11, под капотом</t>
  </si>
  <si>
    <t>ДГУ АД-320С-Т400-*РПМ11, под капотом</t>
  </si>
  <si>
    <t>ДГУ АД-350С-Т400-*РПМ11, под капотом</t>
  </si>
  <si>
    <t>ДГУ АД-360С-Т400-*РПМ11, под капотом</t>
  </si>
  <si>
    <t>ДГУ АД-400С-Т400-*РПМ11, под капотом</t>
  </si>
  <si>
    <t>ДГУ ЭД-250-Т400-*РПМ11, под капотом на шасси</t>
  </si>
  <si>
    <t>ДГУ ЭД-300-Т400-*РПМ11, под капотом на шасси</t>
  </si>
  <si>
    <t>ДГУ ЭД-320-Т400-*РПМ11, под капотом на шасси</t>
  </si>
  <si>
    <t>ДГУ ЭД-350-Т400-*РПМ11, под капотом на шасси</t>
  </si>
  <si>
    <t>ДГУ ЭД-360-Т400-*РПМ11, под капотом на шасси</t>
  </si>
  <si>
    <t>ДГУ ЭД-400-Т400-*РПМ11, под капотом на шасси</t>
  </si>
  <si>
    <t>контейнер+ шасси</t>
  </si>
  <si>
    <t>ДГУ АД-36С-Т400-*РПМ5, под капотом</t>
  </si>
  <si>
    <t>ДГУ АД-45С-Т400-*РПМ5, под капотом</t>
  </si>
  <si>
    <t>ДГУ АД-50С-Т400-*РПМ5, под капотом</t>
  </si>
  <si>
    <t>ДГУ АД-60С-Т400-*РПМ5, под капотом</t>
  </si>
  <si>
    <t>ДГУ АД-80С-Т400-*РПМ5, под капотом</t>
  </si>
  <si>
    <t>ДГУ АД-100С-Т400-*РПМ5, под капотом</t>
  </si>
  <si>
    <t>ДГУ АД-120С-Т400-*РПМ5, под капотом</t>
  </si>
  <si>
    <t>ДГУ АД-150С-Т400-*РПМ5, под капотом</t>
  </si>
  <si>
    <t>ДГУ АД-160С-Т400-*РПМ5, под капотом</t>
  </si>
  <si>
    <t>ДГУ АД-160С-Т400-*РПМ13, под капотом</t>
  </si>
  <si>
    <t>ДГУ АД-200С-Т400-*РПМ5, под капотом</t>
  </si>
  <si>
    <t>ДГУ АД-200С-Т400-*РПМ13, под капотом</t>
  </si>
  <si>
    <t>ДГУ АД-250С-Т400-*РПМ5, под капотом</t>
  </si>
  <si>
    <t>ДГУ АД-260С-Т400-*РПМ5, под капотом</t>
  </si>
  <si>
    <t>ДГУ АД-280С-Т400-*РПМ5, под капотом</t>
  </si>
  <si>
    <t>ДГУ АД-400С-Т400-*РПМ5, под капотом</t>
  </si>
  <si>
    <t>ДГУ ЭД-36-Т400-*РПМ5, под капотом на шасси</t>
  </si>
  <si>
    <t>ДГУ ЭД-45-Т400-*РПМ5, под капотом на шасси</t>
  </si>
  <si>
    <t>ДГУ ЭД-50-Т400-*РПМ5, под капотом на шасси</t>
  </si>
  <si>
    <t>ДГУ ЭД-60-Т400-*РПМ5, под капотом на шасси</t>
  </si>
  <si>
    <t>ДГУ ЭД-80-Т400-*РПМ5, под капотом на шасси</t>
  </si>
  <si>
    <t>ДГУ ЭД-100-Т400-*РПМ5, под капотом на шасси</t>
  </si>
  <si>
    <t>ДГУ ЭД-120-Т400-*РПМ5, под капотом на шасси</t>
  </si>
  <si>
    <t>ДГУ ЭД-150-Т400-*РПМ5, под капотом на шасси</t>
  </si>
  <si>
    <t>ДГУ ЭД-160-Т400-*РПМ5, под капотом на шасси</t>
  </si>
  <si>
    <t>ДГУ ЭД-160-Т400-*РПМ13, под капотом на шасси</t>
  </si>
  <si>
    <t>ДГУ ЭД-200-Т400-*РПМ5, под капотом на шасси</t>
  </si>
  <si>
    <t>ДГУ ЭД-200-Т400-*РПМ13, под капотом на шасси</t>
  </si>
  <si>
    <t>ДГУ ЭД-250-Т400-*РПМ5, под капотом на шасси</t>
  </si>
  <si>
    <t>ДГУ ЭД-260-Т400-*РПМ5, под капотом на шасси</t>
  </si>
  <si>
    <t>ДГУ ЭД-280-Т400-*РПМ5, под капотом на шасси</t>
  </si>
  <si>
    <t>ДГУ ЭД-400-Т400-*РПМ5, под капотом на шасси</t>
  </si>
  <si>
    <t>Контейнер + шасси</t>
  </si>
  <si>
    <t>КАПОТ</t>
  </si>
  <si>
    <t>КАПОТ+ШАССИ</t>
  </si>
  <si>
    <t>КОЖУХ+ШАССИ</t>
  </si>
  <si>
    <t>ТСС Славянка Deutz</t>
  </si>
  <si>
    <t>АД-30С-Т400-*РМ6</t>
  </si>
  <si>
    <t>Deutz TD226B-3(М)</t>
  </si>
  <si>
    <t>ГС-30-400</t>
  </si>
  <si>
    <t>2020 x 1060 x 1450</t>
  </si>
  <si>
    <t>Deutz TD 226B-4</t>
  </si>
  <si>
    <t>ГС-50-400</t>
  </si>
  <si>
    <t>2020 x 1060 x 1680</t>
  </si>
  <si>
    <t>Deutz TBD 226B-6</t>
  </si>
  <si>
    <t>ГС-100-400</t>
  </si>
  <si>
    <t>АД-30С-Т400-*РПМ6</t>
  </si>
  <si>
    <t>ЭД-30-Т400-*РПМ6</t>
  </si>
  <si>
    <t>ЭД-50-Т400-*РПМ6</t>
  </si>
  <si>
    <t>ЭД-100-Т400-*РПМ6</t>
  </si>
  <si>
    <t>Маркиза  клапана шумопоглощающая 600х600</t>
  </si>
  <si>
    <t>Маркиза  клапана шумопоглощающая  800х800</t>
  </si>
  <si>
    <t>Маркиза  клапана шумопоглощающая 1000х1000</t>
  </si>
  <si>
    <t>Маркиза  клапана шумопоглощающая 1200х1200</t>
  </si>
  <si>
    <t>Маркиза  клапана шумопоглощающая 1400х1400</t>
  </si>
  <si>
    <t>Маркиза  клапана шумопоглощающая 1600х1600</t>
  </si>
  <si>
    <t>МРЦ, Руб.</t>
  </si>
  <si>
    <t>АД-480С-Т400-*РМ17</t>
  </si>
  <si>
    <t>TSS-SA-480</t>
  </si>
  <si>
    <t>ДГУ ЭД-500-Т400-*РНМ11, в контейнере на шасси</t>
  </si>
  <si>
    <t>ДГУ ЭД-550-Т400-*РНМ11, в контейнере на шасси</t>
  </si>
  <si>
    <t>ДГУ ЭД-580-Т400-*РНМ11, в контейнере на шасси</t>
  </si>
  <si>
    <t>ДГУ ЭД-600-Т400-*РНМ11, в контейнере на шасси</t>
  </si>
  <si>
    <t>ДГУ ЭД-640-Т400-*РНМ11, в контейнере на шасси</t>
  </si>
  <si>
    <t>ДГУ ЭД-720-Т400-*РНМ11, в контейнере на шасси</t>
  </si>
  <si>
    <t>ДГУ ЭД-760-Т400-*РНМ11, в контейнере на шасси</t>
  </si>
  <si>
    <t>001455</t>
  </si>
  <si>
    <t>TSS SDG 5000 EH</t>
  </si>
  <si>
    <t>001454</t>
  </si>
  <si>
    <t>TSS SDG 5000 EH3</t>
  </si>
  <si>
    <t>Контейнеры "Север" производства "Группы компаний ТСС " в базовой комплектации по 1-ой степени автоматизации</t>
  </si>
  <si>
    <t>1,3 т.</t>
  </si>
  <si>
    <t>1,8 т.</t>
  </si>
  <si>
    <t>*контейнер без автоматической системы вентиляции.</t>
  </si>
  <si>
    <t>ПБК-3,5 (для ДГУ 30- 100 кВт)</t>
  </si>
  <si>
    <t xml:space="preserve">АД-9С-230-*РКМ10  </t>
  </si>
  <si>
    <t xml:space="preserve">АД-12С-230-*РКМ10  </t>
  </si>
  <si>
    <t>ДГУ ЭД-9-230-*РКМ10, в кожухе на шасси</t>
  </si>
  <si>
    <t>ДГУ ЭД-12-230-*РКМ10, в кожухе на шасси</t>
  </si>
  <si>
    <t>АД-10С-Т400-*РКМ13</t>
  </si>
  <si>
    <t>АД-12С-Т400-*РКМ13</t>
  </si>
  <si>
    <t>ДГУ ЭД-10-Т400-*РКМ13 в кожухе на шасси</t>
  </si>
  <si>
    <t>ДГУ ЭД-12-Т400-*РКМ13 в кожухе на шасси</t>
  </si>
  <si>
    <t>АД-40С-Т400-*РКМ19</t>
  </si>
  <si>
    <t>АД-50С-Т400-*РКМ11</t>
  </si>
  <si>
    <t>АД-50С-Т400-*РКМ19</t>
  </si>
  <si>
    <t>АД-60С-Т400-*РКМ11</t>
  </si>
  <si>
    <t>АД-60С-Т400-*РКМ19</t>
  </si>
  <si>
    <t>АД-70С-Т400-*РКМ11</t>
  </si>
  <si>
    <t>АД-80С-Т400-*РКМ11</t>
  </si>
  <si>
    <t>АД-90С-Т400-*РКМ19</t>
  </si>
  <si>
    <t>АД-100С-Т400-*РКМ11</t>
  </si>
  <si>
    <t>АД-100С-Т400-*РКМ19</t>
  </si>
  <si>
    <t>АД-120С-Т400-*РКМ11</t>
  </si>
  <si>
    <t>АД-120С-Т400-*РКМ19</t>
  </si>
  <si>
    <t>АД-150С-Т400-*РКМ19</t>
  </si>
  <si>
    <t>АД-160С-Т400-*РКМ11</t>
  </si>
  <si>
    <t>АД-200С-Т400-*РКМ11</t>
  </si>
  <si>
    <t>ДГУ ЭД-40-Т400-*РКМ19, в кожухе на шасси</t>
  </si>
  <si>
    <t>ДГУ ЭД-50-Т400-*РКМ11, в кожухе на шасси</t>
  </si>
  <si>
    <t>ДГУ ЭД-50-Т400-*РКМ19, в кожухе на шасси</t>
  </si>
  <si>
    <t>ДГУ ЭД-60-Т400-*РКМ11, в кожухе на шасси</t>
  </si>
  <si>
    <t>ДГУ ЭД-60-Т400-*РКМ19, в кожухе на шасси</t>
  </si>
  <si>
    <t>ДГУ ЭД-70-Т400-*РКМ11, в кожухе на шасси</t>
  </si>
  <si>
    <t>ДГУ ЭД-80-Т400-*РКМ11, в кожухе на шасси</t>
  </si>
  <si>
    <t>ДГУ ЭД-90-Т400-*РКМ19, в кожухе на шасси</t>
  </si>
  <si>
    <t>ДГУ ЭД-100-Т400-*РКМ11, в кожухе на шасси</t>
  </si>
  <si>
    <t>ДГУ ЭД-100-Т400-*РКМ19, в кожухе на шасси</t>
  </si>
  <si>
    <t>ДГУ ЭД-120-Т400-*РКМ11, в кожухе на шасси</t>
  </si>
  <si>
    <t>ДГУ ЭД-120-Т400-*РКМ19, в кожухе на шасси</t>
  </si>
  <si>
    <t>ДГУ ЭД-150-Т400-*РКМ19, в кожухе на шасси</t>
  </si>
  <si>
    <t>ДГУ ЭД-160-Т400-*РКМ11, в кожухе на шасси</t>
  </si>
  <si>
    <t>ДГУ ЭД-200-Т400-*РКМ11, в кожухе на шасси</t>
  </si>
  <si>
    <t xml:space="preserve">АД-250С-Т400-*РКМ11 </t>
  </si>
  <si>
    <t>АД-300С-Т400-*РКМ11</t>
  </si>
  <si>
    <t>АД-320С-Т400-*РКМ11</t>
  </si>
  <si>
    <t>АД-350С-Т400-*РКМ11</t>
  </si>
  <si>
    <t>АД-360С-Т400-*РКМ11</t>
  </si>
  <si>
    <t>АД-400С-Т400-*РКМ11</t>
  </si>
  <si>
    <t>АД-450С-Т400-*РКМ11</t>
  </si>
  <si>
    <t>ДГУ ЭД-250-Т400-*РКМ11, в кожухе на шасси</t>
  </si>
  <si>
    <t>ДГУ ЭД-300-Т400-*РКМ11, в кожухе на шасси</t>
  </si>
  <si>
    <t>ДГУ ЭД-320-Т400-*РКМ11, в кожухе на шасси</t>
  </si>
  <si>
    <t>ДГУ ЭД-350-Т400-*РКМ11, в кожухе на шасси</t>
  </si>
  <si>
    <t>ДГУ ЭД-360-Т400-*РКМ11, в кожухе на шасси</t>
  </si>
  <si>
    <t>ДГУ ЭД-400-Т400-*РКМ11, в кожухе на шасси</t>
  </si>
  <si>
    <t>ДГУ ЭД-450-Т400-*РКМ11, в кожухе на шасси</t>
  </si>
  <si>
    <t>АД-36С-Т400-*РКМ5</t>
  </si>
  <si>
    <t>АД-45С-Т400-*РКМ5</t>
  </si>
  <si>
    <t>АД-50С-Т400-*РКМ5</t>
  </si>
  <si>
    <t>АД-60С-Т400-*РКМ5</t>
  </si>
  <si>
    <t>АД-80С-Т400-*РКМ5</t>
  </si>
  <si>
    <t>АД-100С-Т400-*РКМ5</t>
  </si>
  <si>
    <t>АД-120С-Т400-*РКМ5</t>
  </si>
  <si>
    <t>АД-150С-Т400-*РКМ5</t>
  </si>
  <si>
    <t>АД-160С-Т400-*РКМ5</t>
  </si>
  <si>
    <t>АД-160С-Т400-*РКМ13</t>
  </si>
  <si>
    <t>АД-200С-Т400-*РКМ5</t>
  </si>
  <si>
    <t>АД-200С-Т400-*РКМ13</t>
  </si>
  <si>
    <t>АД-250С-Т400-*РКМ5</t>
  </si>
  <si>
    <t>АД-260С-Т400-*РКМ5</t>
  </si>
  <si>
    <t>АД-280С-Т400-*РКМ5</t>
  </si>
  <si>
    <t>АД-400С-Т400-*РКМ5</t>
  </si>
  <si>
    <t>ДГУ ЭД-36-Т400-*РКМ5, в кожухе на шасси</t>
  </si>
  <si>
    <t>ДГУ ЭД-45-Т400-*РКМ5, в кожухе на шасси</t>
  </si>
  <si>
    <t>ДГУ ЭД-50-Т400-*РКМ5, в кожухе на шасси</t>
  </si>
  <si>
    <t>ДГУ ЭД-60-Т400-*РКМ5, в кожухе на шасси</t>
  </si>
  <si>
    <t>ДГУ ЭД-80-Т400-*РКМ5, в кожухе на шасси</t>
  </si>
  <si>
    <t>ДГУ ЭД-100-Т400-*РКМ5, в кожухе на шасси</t>
  </si>
  <si>
    <t>ДГУ ЭД-120-Т400-*РКМ5, в кожухе на шасси</t>
  </si>
  <si>
    <t>ДГУ ЭД-150-Т400-*РКМ5, в кожухе на шасси</t>
  </si>
  <si>
    <t>ДГУ ЭД-160-Т400-*РКМ5, в кожухе на шасси</t>
  </si>
  <si>
    <t>ДГУ ЭД-160-Т400-*РКМ13, в кожухе на шасси</t>
  </si>
  <si>
    <t>ДГУ ЭД-200-Т400-*РКМ5, в кожухе на шасси</t>
  </si>
  <si>
    <t>ДГУ ЭД-200-Т400-*РКМ13, в кожухе на шасси</t>
  </si>
  <si>
    <t>ДГУ ЭД-250-Т400-*РКМ5, в кожухе на шасси</t>
  </si>
  <si>
    <t>ДГУ ЭД-260-Т400-*РКМ5, в кожухе на шасси</t>
  </si>
  <si>
    <t>ДГУ ЭД-280-Т400-*РКМ5, в кожухе на шасси</t>
  </si>
  <si>
    <t>ДГУ ЭД-400-Т400-*РКМ5, в кожухе на шасси</t>
  </si>
  <si>
    <t>ДГУ ЭД-600-Т400-*РНМ5, в контейнере на шасси</t>
  </si>
  <si>
    <t>АД-100С-Т400-*РКМ17</t>
  </si>
  <si>
    <t>АД-160С-Т400-*РКМ17</t>
  </si>
  <si>
    <t>АД-200С-Т400-*РКМ17</t>
  </si>
  <si>
    <t>АД-250С-Т400-*РКМ17</t>
  </si>
  <si>
    <t>АД-300С-Т400-*РКМ17</t>
  </si>
  <si>
    <t>АД-320С-Т400-*РКМ17</t>
  </si>
  <si>
    <t>АД-360С-Т400-*РКМ17</t>
  </si>
  <si>
    <t>АД-400С-Т400-*РКМ17</t>
  </si>
  <si>
    <t>АД-500С-Т400-*РКМ17</t>
  </si>
  <si>
    <t>АД-24С-Т400-*РКМ20</t>
  </si>
  <si>
    <t>АД-32С-Т400-*РКМ20</t>
  </si>
  <si>
    <t>АД-36С-Т400-*РКМ20</t>
  </si>
  <si>
    <t>АД-40С-Т400-*РКМ20</t>
  </si>
  <si>
    <t>АД-50С-Т400-*РКМ20</t>
  </si>
  <si>
    <t>АД-60С-Т400-*РКМ20</t>
  </si>
  <si>
    <t>АД-70С-Т400-*РКМ20</t>
  </si>
  <si>
    <t>АД-80С-Т400-*РКМ20</t>
  </si>
  <si>
    <t>АД-100С-Т400-*РКМ20</t>
  </si>
  <si>
    <t>АД-130С-Т400-*РКМ20</t>
  </si>
  <si>
    <t>АД-160С-Т400-*РКМ20</t>
  </si>
  <si>
    <t>АД-220С-Т400-*РКМ20</t>
  </si>
  <si>
    <t>АД-240С-Т400-*РКМ20</t>
  </si>
  <si>
    <t>АД-280С-Т400-*РКМ20</t>
  </si>
  <si>
    <t>АД-320С-Т400-*РКМ20</t>
  </si>
  <si>
    <t>АД-10С-Т400-*РКМ18</t>
  </si>
  <si>
    <t>АД-16С-Т400-*РКМ18</t>
  </si>
  <si>
    <t>АД-24С-Т400-*РКМ18</t>
  </si>
  <si>
    <t>АД-36С-Т400-*РКМ18</t>
  </si>
  <si>
    <t>АД-48С-Т400-*РКМ18</t>
  </si>
  <si>
    <t>АД-64С-Т400-*РКМ18</t>
  </si>
  <si>
    <t>АД-80С-Т400-*РКМ18</t>
  </si>
  <si>
    <t>АД-110С-Т400-*РКМ18</t>
  </si>
  <si>
    <t>АД-120С-Т400-*РКМ18</t>
  </si>
  <si>
    <t>АД-150С-Т400-*РКМ18</t>
  </si>
  <si>
    <t>АД-160С-Т400-*РКМ18</t>
  </si>
  <si>
    <t>АД-180С-Т400-*РКМ18</t>
  </si>
  <si>
    <t>АД-200С-Т400-*РКМ18</t>
  </si>
  <si>
    <t>АД-220С-Т400-*РКМ18</t>
  </si>
  <si>
    <t>АД-240С-Т400-*РКМ18</t>
  </si>
  <si>
    <t>АД-280С-Т400-*РКМ18</t>
  </si>
  <si>
    <t>АД-320С-Т400-*РКМ18</t>
  </si>
  <si>
    <t>АД-360С-Т400-*РКМ18</t>
  </si>
  <si>
    <t>АД-400С-Т400-*РКМ18</t>
  </si>
  <si>
    <t>АД-32С-Т400-*РКМ15</t>
  </si>
  <si>
    <t>АД-40С-Т400-*РКМ15</t>
  </si>
  <si>
    <t>АД-50С-Т400-*РКМ15</t>
  </si>
  <si>
    <t>АД-58С-Т400-*РКМ15</t>
  </si>
  <si>
    <t>АД-70С-Т400-*РКМ15</t>
  </si>
  <si>
    <t>АД-80С-Т400-*РКМ15</t>
  </si>
  <si>
    <t>АД-90С-Т400-*РКМ15</t>
  </si>
  <si>
    <t>АД-105С-Т400-*РКМ15</t>
  </si>
  <si>
    <t>АД-128С-Т400-*РКМ15</t>
  </si>
  <si>
    <t>АД-144С-Т400-*РКМ15</t>
  </si>
  <si>
    <t>АД-160С-Т400-*РКМ15</t>
  </si>
  <si>
    <t>АД-180С-Т400-*РКМ15</t>
  </si>
  <si>
    <t>АД-200С-Т400-*РКМ15</t>
  </si>
  <si>
    <t>АД-240С-Т400-*РКМ15</t>
  </si>
  <si>
    <t>АД-250С-Т400-*РКМ15</t>
  </si>
  <si>
    <t>АД-262С-Т400-*РКМ15</t>
  </si>
  <si>
    <t>АД-280С-Т400-*РКМ15</t>
  </si>
  <si>
    <t>АД-320С-Т400-*РКМ15</t>
  </si>
  <si>
    <t>АД-360С-Т400-*РКМ15</t>
  </si>
  <si>
    <t>АД-400С-Т400-*РКМ15</t>
  </si>
  <si>
    <t>АД-360С-Т400-*РМ6</t>
  </si>
  <si>
    <t>Система эл.подогрева блока двигателя 20-230 кВт</t>
  </si>
  <si>
    <t>1-1,5</t>
  </si>
  <si>
    <t xml:space="preserve">4500х1800х2300 </t>
  </si>
  <si>
    <t>3900х1700х2150 не более 7т.</t>
  </si>
  <si>
    <t>4500х1700х2200  не более 7т.</t>
  </si>
  <si>
    <t>4400х1700х2200  не более 7т.</t>
  </si>
  <si>
    <t xml:space="preserve"> не более 7т.</t>
  </si>
  <si>
    <t>113103</t>
  </si>
  <si>
    <t>АД-30С-Т400-*РМ10</t>
  </si>
  <si>
    <t>TDL 36 4L</t>
  </si>
  <si>
    <t>1700х750х1140</t>
  </si>
  <si>
    <t>АД-30С-Т400-*РКМ10</t>
  </si>
  <si>
    <t>2220х860х1210</t>
  </si>
  <si>
    <t>АД-30С-Т400-*РПМ10</t>
  </si>
  <si>
    <t>1800х850х1205</t>
  </si>
  <si>
    <t>АД-600С-Т400-1РМ8</t>
  </si>
  <si>
    <t>АД-800С-Т400-1РМ8</t>
  </si>
  <si>
    <t>АД-1000С-Т400-1РМ8</t>
  </si>
  <si>
    <t>АД-1120С-Т400-1РМ8</t>
  </si>
  <si>
    <t>АД-1200С-Т400-1РМ8</t>
  </si>
  <si>
    <t>АД-1380С-Т400-1РМ8</t>
  </si>
  <si>
    <t>АД-1520С-Т400-1РМ8</t>
  </si>
  <si>
    <t>АД-1640С-Т400-1РМ8</t>
  </si>
  <si>
    <t>АД-1800С-Т400-1РМ8</t>
  </si>
  <si>
    <t xml:space="preserve">Без встроенного топливного бака!!! </t>
  </si>
  <si>
    <t xml:space="preserve"> S12A2-PTA </t>
  </si>
  <si>
    <t xml:space="preserve">LSA 49.1 M65 </t>
  </si>
  <si>
    <t xml:space="preserve"> S12H-PTA </t>
  </si>
  <si>
    <t xml:space="preserve">LSA 49.1L11 </t>
  </si>
  <si>
    <t xml:space="preserve"> S12R-PTA </t>
  </si>
  <si>
    <t xml:space="preserve">LSA 50.2 L7 </t>
  </si>
  <si>
    <t xml:space="preserve"> S12R-PTA2</t>
  </si>
  <si>
    <t xml:space="preserve">LSA 50.2 L8 </t>
  </si>
  <si>
    <t xml:space="preserve"> S12R-PTAA2 </t>
  </si>
  <si>
    <t xml:space="preserve"> S16R-PTA </t>
  </si>
  <si>
    <t xml:space="preserve">LSA 51.2 S55 </t>
  </si>
  <si>
    <t xml:space="preserve"> S16R-PTA2 </t>
  </si>
  <si>
    <t xml:space="preserve">LSA 51.2 M60 </t>
  </si>
  <si>
    <t xml:space="preserve"> S16R-PTAA2 </t>
  </si>
  <si>
    <t xml:space="preserve"> S16R2-PTAW </t>
  </si>
  <si>
    <t xml:space="preserve">LSA 51.2 VL90 </t>
  </si>
  <si>
    <t>4680*1790*2495</t>
  </si>
  <si>
    <t>4580*2085*2530</t>
  </si>
  <si>
    <t>4900*2190*3090</t>
  </si>
  <si>
    <t>5330*2180*2565</t>
  </si>
  <si>
    <t>5440*2170*2565</t>
  </si>
  <si>
    <t>5570*2395*3390</t>
  </si>
  <si>
    <t>5980*2200*2565</t>
  </si>
  <si>
    <t>ТСС MITSUBISHI</t>
  </si>
  <si>
    <t>Дизельные электростанции серии ТСС / Mitsubishi : двигатель Mitsubishi , генератор Leroy Somer/Stamford, автомат защиты генератора, производство ООО "ГК ТСС"</t>
  </si>
  <si>
    <t>250кВт</t>
  </si>
  <si>
    <t>4.5</t>
  </si>
  <si>
    <t>3500*1100*2000</t>
  </si>
  <si>
    <t>F32AM1</t>
  </si>
  <si>
    <t>F32SM1</t>
  </si>
  <si>
    <t>F32TM1</t>
  </si>
  <si>
    <t>NEF45SM1</t>
  </si>
  <si>
    <t>NEF45SM2</t>
  </si>
  <si>
    <t>NEF45TM1</t>
  </si>
  <si>
    <t>NEF45TM2</t>
  </si>
  <si>
    <t>NEF45TM3</t>
  </si>
  <si>
    <t>NEF67TM2</t>
  </si>
  <si>
    <t>NEF67TM3</t>
  </si>
  <si>
    <t>NEF67TE2</t>
  </si>
  <si>
    <t>АД-95С-Т400-*РМ20</t>
  </si>
  <si>
    <t>АД-95С-Т400-*РKМ20</t>
  </si>
  <si>
    <t>1925 x 902 х 1447</t>
  </si>
  <si>
    <t>1700 x 880 х 1184</t>
  </si>
  <si>
    <t>1800 x 880 х 1233</t>
  </si>
  <si>
    <t>1850 x 880 х 1233</t>
  </si>
  <si>
    <t>1850 x 880 х 1294</t>
  </si>
  <si>
    <t>1820 x 880 х 1334</t>
  </si>
  <si>
    <t>1900 x 880 х 1334</t>
  </si>
  <si>
    <t>2500 x 980 x 1658</t>
  </si>
  <si>
    <t>2500 x 980 х 1658</t>
  </si>
  <si>
    <t>2000 x 955 x 1335</t>
  </si>
  <si>
    <t>2160 x 955 x 1335</t>
  </si>
  <si>
    <t>2160 x 955 х 1366</t>
  </si>
  <si>
    <t>2160 x 955 х 1445</t>
  </si>
  <si>
    <t>2100 x 955 х 1515</t>
  </si>
  <si>
    <t>2300 x 955 x 1515</t>
  </si>
  <si>
    <t>2350 x 1043 x 1550</t>
  </si>
  <si>
    <t>2986 x 1084 х 1888</t>
  </si>
  <si>
    <t>4003 x 1300 х 2185</t>
  </si>
  <si>
    <t>4100 x 1600 х 2615</t>
  </si>
  <si>
    <t>004172</t>
  </si>
  <si>
    <t>004174</t>
  </si>
  <si>
    <t>внутренний</t>
  </si>
  <si>
    <t>МРЦ</t>
  </si>
  <si>
    <t>БЕНЗИНОВЫЕ ЭЛЕКТРОСТАНЦИИ  серии "TSS SGG" 10 кВт</t>
  </si>
  <si>
    <t>001763</t>
  </si>
  <si>
    <t>TSS SGG 10000</t>
  </si>
  <si>
    <t>220/12</t>
  </si>
  <si>
    <t>1000*810*768</t>
  </si>
  <si>
    <t>001764</t>
  </si>
  <si>
    <t>TSS SGG 10000-3</t>
  </si>
  <si>
    <t>380/220/12</t>
  </si>
  <si>
    <t>электростартер</t>
  </si>
  <si>
    <t xml:space="preserve">аккумулятор </t>
  </si>
  <si>
    <t>выход для зарядки аккумулятора (12 В)</t>
  </si>
  <si>
    <t>автомат защиты</t>
  </si>
  <si>
    <t>вольтметр</t>
  </si>
  <si>
    <t>розетки 220В</t>
  </si>
  <si>
    <t>счётчик мото часов</t>
  </si>
  <si>
    <t>ручки, колеса</t>
  </si>
  <si>
    <t>7</t>
  </si>
  <si>
    <t xml:space="preserve">Прицеп  ПТСТ- 2х4 Р  </t>
  </si>
  <si>
    <t>3600х1900х578</t>
  </si>
  <si>
    <t>5500х2470х1000</t>
  </si>
  <si>
    <t>2500х1320х600</t>
  </si>
  <si>
    <t>3000х1200х620</t>
  </si>
  <si>
    <t>4</t>
  </si>
  <si>
    <t>Высота прицепов</t>
  </si>
  <si>
    <t>АД-18</t>
  </si>
  <si>
    <t>1РКМ12</t>
  </si>
  <si>
    <t>АД-36</t>
  </si>
  <si>
    <t>105166</t>
  </si>
  <si>
    <t>106160</t>
  </si>
  <si>
    <t>105167</t>
  </si>
  <si>
    <t>АД-480</t>
  </si>
  <si>
    <t>АД-160С-Т400-*РМ6</t>
  </si>
  <si>
    <t>АД-10С-Т400-*РМ10</t>
  </si>
  <si>
    <t>TDL 16 2L</t>
  </si>
  <si>
    <t>1150x610x1130</t>
  </si>
  <si>
    <t>TDL 17 2L</t>
  </si>
  <si>
    <t>АД-16С-Т400-*РМ10</t>
  </si>
  <si>
    <t>TDL 19 2L</t>
  </si>
  <si>
    <t>1200x610x1130</t>
  </si>
  <si>
    <t>АД-20С-Т400-*РМ10</t>
  </si>
  <si>
    <t>TDL 23 3L</t>
  </si>
  <si>
    <t>1400x610x1130</t>
  </si>
  <si>
    <t>АД-24С-Т400-*РМ10</t>
  </si>
  <si>
    <t>TDL 32 3L</t>
  </si>
  <si>
    <t>1400x610x1150</t>
  </si>
  <si>
    <t>АД-10С-Т400-*РКМ10</t>
  </si>
  <si>
    <t>1750x850x1020</t>
  </si>
  <si>
    <t>АД-12С-Т400-*РКМ10</t>
  </si>
  <si>
    <t>АД-16С-Т400-*РКМ10</t>
  </si>
  <si>
    <t>АД-20С-Т400-*РКМ10</t>
  </si>
  <si>
    <t>2000x850x1020</t>
  </si>
  <si>
    <t>АД-24С-Т400-*РКМ10</t>
  </si>
  <si>
    <t>2000ч850ч1050</t>
  </si>
  <si>
    <t>2950х1150х1760</t>
  </si>
  <si>
    <t>3800х1400х1800</t>
  </si>
  <si>
    <t>TDK 288 6LT</t>
  </si>
  <si>
    <t>HC12V132ZL</t>
  </si>
  <si>
    <t>BF6M1015- LA GA</t>
  </si>
  <si>
    <t>BF6M1015C-LA G1A</t>
  </si>
  <si>
    <t>BF6M1015C-LA G3A</t>
  </si>
  <si>
    <t>BF6M1015C-LA G4</t>
  </si>
  <si>
    <t>BF6M1015CP-LA G</t>
  </si>
  <si>
    <t>BF8M1015C-LA G1A</t>
  </si>
  <si>
    <t>BF8M1015CP-LA G2</t>
  </si>
  <si>
    <t>BF8M1015CP-LA G4</t>
  </si>
  <si>
    <t>BF8M1015CP-LA G5</t>
  </si>
  <si>
    <t xml:space="preserve"> TDG 874 8VTE</t>
  </si>
  <si>
    <t xml:space="preserve"> TDG 952 8VTE</t>
  </si>
  <si>
    <t>6500х2500х1300</t>
  </si>
  <si>
    <t>УБК-6 (высокий)</t>
  </si>
  <si>
    <t>2200 x 1060 x 1830</t>
  </si>
  <si>
    <t>2750 х 1134 х 2220</t>
  </si>
  <si>
    <t>2910 x 1130 x 1970</t>
  </si>
  <si>
    <t>3230 x 1710 x 2450</t>
  </si>
  <si>
    <t>4500 х 1950 х 2840</t>
  </si>
  <si>
    <t>4500 x 1950 x 2845</t>
  </si>
  <si>
    <t>4500 x 1950 x 2590</t>
  </si>
  <si>
    <t>2145 х 1140 х 1520</t>
  </si>
  <si>
    <t>2650 х 1175 х 1520</t>
  </si>
  <si>
    <t>2780 x 1200 x 1700</t>
  </si>
  <si>
    <t>2780 х 1200 х1700</t>
  </si>
  <si>
    <t>2820 x 1280 x 1800**</t>
  </si>
  <si>
    <t>3230 x 1710 x 2500</t>
  </si>
  <si>
    <t>1750х940х1200</t>
  </si>
  <si>
    <t>1750х940х1300</t>
  </si>
  <si>
    <t>3200х1700х1990</t>
  </si>
  <si>
    <t>3200х1700х2090</t>
  </si>
  <si>
    <t>3200х1700х1800</t>
  </si>
  <si>
    <t>3200х1700х1850</t>
  </si>
  <si>
    <t xml:space="preserve">АД-300С-Т400-*РМ5  </t>
  </si>
  <si>
    <t>006465</t>
  </si>
  <si>
    <t>3200 х 1300 х 2000</t>
  </si>
  <si>
    <t xml:space="preserve">АД-500С-Т400-*РМ5 </t>
  </si>
  <si>
    <t>006462</t>
  </si>
  <si>
    <t xml:space="preserve"> TDG 556 10VTE</t>
  </si>
  <si>
    <t>3500 x 1400 x 1800</t>
  </si>
  <si>
    <t xml:space="preserve">АД-640С-Т400-*РМ5 </t>
  </si>
  <si>
    <t>004236</t>
  </si>
  <si>
    <t xml:space="preserve">АД-1000С-Т400-*РМ5 </t>
  </si>
  <si>
    <t>004238</t>
  </si>
  <si>
    <t xml:space="preserve">АД-1200С-Т400-*РМ5 </t>
  </si>
  <si>
    <t>004240</t>
  </si>
  <si>
    <t xml:space="preserve"> TDG 701 16VTE</t>
  </si>
  <si>
    <t>4300 х 1800 х 2100</t>
  </si>
  <si>
    <t xml:space="preserve"> TDG 1121 12VTE</t>
  </si>
  <si>
    <t>TSS-SA-1000</t>
  </si>
  <si>
    <t>5100 x 2190 x 2740</t>
  </si>
  <si>
    <t xml:space="preserve"> TDG 1331 12VTE</t>
  </si>
  <si>
    <t>TSS-SA-1200</t>
  </si>
  <si>
    <t xml:space="preserve">АД-300С-Т400-*РКМ5  </t>
  </si>
  <si>
    <t>004242</t>
  </si>
  <si>
    <t>4000 х 1400 х 2200</t>
  </si>
  <si>
    <t>1750х940х1350</t>
  </si>
  <si>
    <t>3200х1700х2140</t>
  </si>
  <si>
    <t>3200х1700х1830</t>
  </si>
  <si>
    <t>3400х1550х2250</t>
  </si>
  <si>
    <t>4000х2020х2470</t>
  </si>
  <si>
    <t>4475х1630х3040</t>
  </si>
  <si>
    <t>2200х1050х1660</t>
  </si>
  <si>
    <t>2500*1000*1700</t>
  </si>
  <si>
    <t>3700*1100*2100</t>
  </si>
  <si>
    <t>3300x1100x2000</t>
  </si>
  <si>
    <t>2200*900*1600</t>
  </si>
  <si>
    <t>3000*1100*1700</t>
  </si>
  <si>
    <t>2700*1000*1700</t>
  </si>
  <si>
    <t>ПЖД с комплектом для установки TSS-Diesell 30кВт до 600кВт</t>
  </si>
  <si>
    <t>ДГУ АД-10С-Т400-*РПМ10 , под капотом</t>
  </si>
  <si>
    <t>СПЕЦкапот</t>
  </si>
  <si>
    <t>ДГУ АД-12С-Т400-*РПМ10, под капотом</t>
  </si>
  <si>
    <t>ДГУ АД-16С-Т400-*РПМ10, под капотом</t>
  </si>
  <si>
    <t>ДГУ АД-20С-Т400-*РПМ10, под капотом</t>
  </si>
  <si>
    <t>ДГУ АД-24С-Т400-*РПМ10, под капотом</t>
  </si>
  <si>
    <t>ДГУ АД-30С-Т400-*РПМ10, под капотом</t>
  </si>
  <si>
    <t>1920 х 950 х 1760</t>
  </si>
  <si>
    <t>4600 x 2200 x 2300</t>
  </si>
  <si>
    <t>АД-800С-Т400-*РМ5</t>
  </si>
  <si>
    <t>АД-900С-Т400-*РМ5</t>
  </si>
  <si>
    <t>ДГУ ЭД-10-Т400-*РПМ10, под капотом на шасси</t>
  </si>
  <si>
    <t>ДГУ ЭД-12-Т400-*РПМ10, под капотом на шасси</t>
  </si>
  <si>
    <t>ДГУ ЭД-16-Т400-*РПМ10, под капотом на шасси</t>
  </si>
  <si>
    <t>ДГУ ЭД-20-Т400-*РПМ10, под капотом на шасси</t>
  </si>
  <si>
    <t>ДГУ ЭД-24-Т400-*РПМ10, под капотом на шасси</t>
  </si>
  <si>
    <t>ДГУ ЭД-30-Т400-*РПМ10, под капотом на шасси</t>
  </si>
  <si>
    <t>ДГУ ЭД-30-Т400-*РПМ10, под СПЕЦкапотом на шасси</t>
  </si>
  <si>
    <t>под СПЕЦкапотом на шасси</t>
  </si>
  <si>
    <t>ДГУ ЭД-10-Т400-*РКМ10 в кожухе на шасси</t>
  </si>
  <si>
    <t>ДГУ ЭД-12-Т400-*РКМ10 в кожухе на шасси</t>
  </si>
  <si>
    <t>ДГУ ЭД-16-Т400-*РКМ10 в кожухе на шасси</t>
  </si>
  <si>
    <t>ДГУ ЭД-20-Т400-*РКМ10  в кожухе на шасси</t>
  </si>
  <si>
    <t>ДГУ ЭД-24-Т400-*РКМ10  в кожухе на шасси</t>
  </si>
  <si>
    <t>ДГУ ЭД-30-Т400-*РКМ10  в кожухе на шасси</t>
  </si>
  <si>
    <t>ПЖД с комплектом для установки TSS-Diesel 8-24кВт (Webasto)</t>
  </si>
  <si>
    <t>3650х1820х2450</t>
  </si>
  <si>
    <t>GNP</t>
  </si>
  <si>
    <t>3600*1460*2320</t>
  </si>
  <si>
    <t>3400*1400*2100</t>
  </si>
  <si>
    <t>112300</t>
  </si>
  <si>
    <t>002731</t>
  </si>
  <si>
    <t>002732</t>
  </si>
  <si>
    <t>002744</t>
  </si>
  <si>
    <t>3600*1460*2410</t>
  </si>
  <si>
    <t>5000*1900*2853</t>
  </si>
  <si>
    <t>АД-550С-Т400-*РМ17</t>
  </si>
  <si>
    <t>АД-600С-Т400-*РМ17</t>
  </si>
  <si>
    <t>004253</t>
  </si>
  <si>
    <t>004257</t>
  </si>
  <si>
    <t>D1146T</t>
  </si>
  <si>
    <t>P086TI</t>
  </si>
  <si>
    <t>P126TI</t>
  </si>
  <si>
    <t>P126TI-II</t>
  </si>
  <si>
    <t>P158LE-I</t>
  </si>
  <si>
    <t>P158LE</t>
  </si>
  <si>
    <t>P158LE-S</t>
  </si>
  <si>
    <t>P180LE</t>
  </si>
  <si>
    <t>P222LE</t>
  </si>
  <si>
    <t>P222LE-S</t>
  </si>
  <si>
    <t>DP222LB</t>
  </si>
  <si>
    <t>P222LE-II</t>
  </si>
  <si>
    <t>DP222LC</t>
  </si>
  <si>
    <t>004267</t>
  </si>
  <si>
    <t>004269</t>
  </si>
  <si>
    <t xml:space="preserve">АД-720С-Т400-*РМ5 </t>
  </si>
  <si>
    <t xml:space="preserve"> TDY 560 6LTE</t>
  </si>
  <si>
    <t xml:space="preserve"> TDY 780 6LTE</t>
  </si>
  <si>
    <t>ПЖД с комплектом для установки TSS-Diesel 8-24кВт (Бинар-5Д)</t>
  </si>
  <si>
    <t>3700*1500*2600</t>
  </si>
  <si>
    <t>3900*1600*2300</t>
  </si>
  <si>
    <t>3000*1000*1700</t>
  </si>
  <si>
    <t>3000*1400*2100</t>
  </si>
  <si>
    <t>АД-10С-230-*РМ10</t>
  </si>
  <si>
    <t>002137</t>
  </si>
  <si>
    <t>004290</t>
  </si>
  <si>
    <t>АД-16С-230-*РМ10</t>
  </si>
  <si>
    <t>002128</t>
  </si>
  <si>
    <t>АД-10С-230-*РКМ10</t>
  </si>
  <si>
    <t>004292</t>
  </si>
  <si>
    <t>004295</t>
  </si>
  <si>
    <t>АД-16С-230-*РКМ10</t>
  </si>
  <si>
    <t>004306</t>
  </si>
  <si>
    <t>ДГУ АД-9С-230-*РПМ13, под капотом</t>
  </si>
  <si>
    <t>ДГУ АД-16С-230-*РПМ10, под капотом</t>
  </si>
  <si>
    <t>ДГУ ЭД-10-230-*РПМ10, под капотом на шасси</t>
  </si>
  <si>
    <t>ДГУ ЭД-16-230-*РПМ10, под капотом на шасси</t>
  </si>
  <si>
    <t>ДГУ ЭД-10-230-*РКМ10, в кожухе на шасси</t>
  </si>
  <si>
    <t>ДГУ ЭД-16-230-*РКМ10, в кожухе на шасси</t>
  </si>
  <si>
    <t>Конструкция блок- контейнера состоит из:</t>
  </si>
  <si>
    <t>Стены и потолок из сэндвич-панелей толщиной 60 мм.</t>
  </si>
  <si>
    <t>Кожух  шумоизолированный для ММЗ 30-60 кВт</t>
  </si>
  <si>
    <t>3150 х 1015 х 1280</t>
  </si>
  <si>
    <t>Кожух  шумоизолированный для ММЗ 80-100 кВт</t>
  </si>
  <si>
    <t>2850 х 1040 х 1185</t>
  </si>
  <si>
    <t>Кожуха</t>
  </si>
  <si>
    <t xml:space="preserve"> для станций не более 300кВт</t>
  </si>
  <si>
    <t>004271</t>
  </si>
  <si>
    <t>004274</t>
  </si>
  <si>
    <t>004277</t>
  </si>
  <si>
    <t xml:space="preserve"> TDY 715 6LTE</t>
  </si>
  <si>
    <t>ПБК-3  (Эконом)*</t>
  </si>
  <si>
    <t>ПБК-4  (Эконом)*</t>
  </si>
  <si>
    <t>ПБК-5  (Эконом)*</t>
  </si>
  <si>
    <t>TDS 555 12VTE</t>
  </si>
  <si>
    <t>3560х1700х2500</t>
  </si>
  <si>
    <t>6000х2350х2900</t>
  </si>
  <si>
    <t xml:space="preserve"> TDS 330 6LTЕ</t>
  </si>
  <si>
    <t>ДГУ АД-10С-230-*РПМ10, под капотом</t>
  </si>
  <si>
    <t>005747</t>
  </si>
  <si>
    <t xml:space="preserve"> TDY 60 4LTE</t>
  </si>
  <si>
    <t>1900 х 790 х 1200</t>
  </si>
  <si>
    <t xml:space="preserve"> TDY 70 6L</t>
  </si>
  <si>
    <t>002130</t>
  </si>
  <si>
    <t>АД-90С-Т400-*РМ5</t>
  </si>
  <si>
    <t>005760</t>
  </si>
  <si>
    <t>2150 х 860 х 1400</t>
  </si>
  <si>
    <t>005745</t>
  </si>
  <si>
    <t>2250 х 970 х 1400</t>
  </si>
  <si>
    <t>005748</t>
  </si>
  <si>
    <t>002135</t>
  </si>
  <si>
    <t>АД-90С-Т400-*РКМ5</t>
  </si>
  <si>
    <t>005767</t>
  </si>
  <si>
    <t>005771</t>
  </si>
  <si>
    <t>2500 х 930 х 1200</t>
  </si>
  <si>
    <t>2850 х 1050 х 1400</t>
  </si>
  <si>
    <t>2900 х 1040 х 1530</t>
  </si>
  <si>
    <t>4700х2400</t>
  </si>
  <si>
    <t xml:space="preserve"> TDY 90 6LT</t>
  </si>
  <si>
    <t xml:space="preserve"> TDY 103 6LT</t>
  </si>
  <si>
    <t xml:space="preserve"> TDY 120 6LT</t>
  </si>
  <si>
    <t>МРЦ, $</t>
  </si>
  <si>
    <t>1900 х 790 х 1400</t>
  </si>
  <si>
    <t>2500 х 930 х 1400</t>
  </si>
  <si>
    <t xml:space="preserve">Прицеп двухосный ПСТ - 9.0ТП </t>
  </si>
  <si>
    <t>9,1х2,5х2,9</t>
  </si>
  <si>
    <t>БЕНЗИНОВЫЕ ЭЛЕКТРОСТАНЦИИ  серии "TSS SGG" 7 — 7,5 кВт</t>
  </si>
  <si>
    <t>005788</t>
  </si>
  <si>
    <t>TSS SGG 7000E</t>
  </si>
  <si>
    <t>686x526x550</t>
  </si>
  <si>
    <t>006488</t>
  </si>
  <si>
    <t>TSS SGG 7000EH</t>
  </si>
  <si>
    <t>006489</t>
  </si>
  <si>
    <t>TSS SGG 7000E3</t>
  </si>
  <si>
    <t>006490</t>
  </si>
  <si>
    <t>TSS SGG 7000EH3</t>
  </si>
  <si>
    <t>006491</t>
  </si>
  <si>
    <t xml:space="preserve">TSS SGG 7500E </t>
  </si>
  <si>
    <t>006492</t>
  </si>
  <si>
    <t>TSS SGG 7500EH</t>
  </si>
  <si>
    <t>006493</t>
  </si>
  <si>
    <t>TSS SGG 7500E3</t>
  </si>
  <si>
    <t>006494</t>
  </si>
  <si>
    <t>TSS SGG 7500EH3</t>
  </si>
  <si>
    <t xml:space="preserve"> - 3 фазы</t>
  </si>
  <si>
    <t xml:space="preserve"> - розетки 220/380В - 2 шт.</t>
  </si>
  <si>
    <t xml:space="preserve"> - автомат с защитой от короткого замыкания</t>
  </si>
  <si>
    <t>Корп</t>
  </si>
  <si>
    <t>$</t>
  </si>
  <si>
    <t>Руб.</t>
  </si>
  <si>
    <t>7 866</t>
  </si>
  <si>
    <t>3520×1700×2300</t>
  </si>
  <si>
    <t>МРЦ, €</t>
  </si>
  <si>
    <t>6 578</t>
  </si>
  <si>
    <t>6 801</t>
  </si>
  <si>
    <t>Блок АВР 250-300кВт (630А)</t>
  </si>
  <si>
    <t xml:space="preserve"> TDS 459 12VT</t>
  </si>
  <si>
    <t xml:space="preserve"> TDS 505 12VT</t>
  </si>
  <si>
    <t xml:space="preserve">Система подкачки масла </t>
  </si>
  <si>
    <t>1РМ6 ск</t>
  </si>
  <si>
    <t>1РМ6 ком</t>
  </si>
  <si>
    <t>1065167</t>
  </si>
  <si>
    <t>АД-600</t>
  </si>
  <si>
    <t>2650 x 1200 x 1820</t>
  </si>
  <si>
    <t>TDW 432 6LTE</t>
  </si>
  <si>
    <t xml:space="preserve"> TDS 459 12VTE</t>
  </si>
  <si>
    <t xml:space="preserve"> TDS 505 12VTE</t>
  </si>
  <si>
    <t>АД-720</t>
  </si>
  <si>
    <t>105159</t>
  </si>
  <si>
    <t>Насадка топливозаборная обогреваемая  (с установкой)</t>
  </si>
  <si>
    <t>Прицеп одноосный ПСА-1.3Т (платформа 2000х1300)</t>
  </si>
  <si>
    <t>2000х1150</t>
  </si>
  <si>
    <t>3600х1800х800</t>
  </si>
  <si>
    <t>8 181</t>
  </si>
  <si>
    <t>11 660</t>
  </si>
  <si>
    <t>11 778</t>
  </si>
  <si>
    <t>005821</t>
  </si>
  <si>
    <t>TSS SGG 8000</t>
  </si>
  <si>
    <t>Устройство автоматизации электростанций серии  "TSS SDG", "TSS SGG" (2 -ая степень)</t>
  </si>
  <si>
    <t xml:space="preserve">Электростанции </t>
  </si>
  <si>
    <t xml:space="preserve">Дизельные электростанции серии "Славянка Deutz" собственного производства </t>
  </si>
  <si>
    <t>Дизельные электростанции серии "ТСС-Славянка" собственного производства</t>
  </si>
  <si>
    <t>МРЦ 1-ая степень</t>
  </si>
  <si>
    <t>МРЦ, 2-ая степень</t>
  </si>
  <si>
    <t>Дизельные электростанции / Doosan: двигатель Doosan Infracore , генератор TSS, автомат защиты генератора</t>
  </si>
  <si>
    <t>Дизельные электростанции серии ТСС / Perkins : двигатель Perkins, генератор Leroy Somer/Stamford, автомат защиты генератора.</t>
  </si>
  <si>
    <t>Дизельные электростанции / Cummins : двигатель Cummins, генератор ТСС (Stamford Technology), автомат защиты генератора.</t>
  </si>
  <si>
    <t>Дизельные электростанции серии ТСС / Cummins : двигатель Cummins, генератор Stamford/Leroy Somer, автомат защиты генератора</t>
  </si>
  <si>
    <t>5445 руб.</t>
  </si>
</sst>
</file>

<file path=xl/styles.xml><?xml version="1.0" encoding="utf-8"?>
<styleSheet xmlns="http://schemas.openxmlformats.org/spreadsheetml/2006/main">
  <numFmts count="10">
    <numFmt numFmtId="42" formatCode="_-* #,##0&quot;р.&quot;_-;\-* #,##0&quot;р.&quot;_-;_-* &quot;-&quot;&quot;р.&quot;_-;_-@_-"/>
    <numFmt numFmtId="164" formatCode="_-* #,##0.00_р_._-;\-* #,##0.00_р_._-;_-* \-??_р_._-;_-@_-"/>
    <numFmt numFmtId="165" formatCode="0.0"/>
    <numFmt numFmtId="166" formatCode="#,###"/>
    <numFmt numFmtId="167" formatCode="[$$-409]#,##0"/>
    <numFmt numFmtId="168" formatCode="#,##0\ [$€-1]"/>
    <numFmt numFmtId="169" formatCode="mm/yy"/>
    <numFmt numFmtId="170" formatCode="#,##0_ ;\-#,##0\ "/>
    <numFmt numFmtId="171" formatCode="#,##0_р_."/>
    <numFmt numFmtId="172" formatCode="#,##0&quot;р.&quot;"/>
  </numFmts>
  <fonts count="122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宋体"/>
      <charset val="134"/>
    </font>
    <font>
      <sz val="11"/>
      <color indexed="9"/>
      <name val="Calibri"/>
      <family val="2"/>
      <charset val="204"/>
    </font>
    <font>
      <sz val="11"/>
      <color indexed="9"/>
      <name val="宋体"/>
      <charset val="13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ahoma"/>
      <family val="2"/>
      <charset val="134"/>
    </font>
    <font>
      <sz val="11"/>
      <color indexed="8"/>
      <name val="Arial"/>
      <family val="2"/>
      <charset val="204"/>
    </font>
    <font>
      <sz val="12"/>
      <name val="宋体"/>
      <charset val="134"/>
    </font>
    <font>
      <sz val="12"/>
      <name val="宋体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family val="3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8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u/>
      <sz val="16"/>
      <color indexed="12"/>
      <name val="Arial Cyr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6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1"/>
    </font>
    <font>
      <sz val="10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b/>
      <sz val="11"/>
      <color indexed="3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name val="SimSun"/>
      <family val="2"/>
      <charset val="204"/>
    </font>
    <font>
      <u/>
      <sz val="14"/>
      <color indexed="12"/>
      <name val="Arial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name val="Arial"/>
      <family val="2"/>
      <charset val="204"/>
    </font>
    <font>
      <u/>
      <sz val="14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6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color indexed="25"/>
      <name val="Arial"/>
      <family val="2"/>
      <charset val="204"/>
    </font>
    <font>
      <sz val="8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1"/>
    </font>
    <font>
      <sz val="10"/>
      <color theme="1"/>
      <name val="Arial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1"/>
      <name val="Arial"/>
      <family val="2"/>
      <charset val="1"/>
    </font>
    <font>
      <sz val="10"/>
      <color theme="1"/>
      <name val="Arial Cyr"/>
      <family val="2"/>
      <charset val="204"/>
    </font>
    <font>
      <b/>
      <sz val="16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theme="0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6"/>
      <color rgb="FFFF0000"/>
      <name val="Arial Cyr"/>
      <charset val="204"/>
    </font>
    <font>
      <b/>
      <sz val="10"/>
      <color theme="6" tint="-0.499984740745262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color rgb="FF7030A0"/>
      <name val="Arial Cyr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19"/>
        <bgColor indexed="59"/>
      </patternFill>
    </fill>
    <fill>
      <patternFill patternType="solid">
        <fgColor indexed="59"/>
        <bgColor indexed="19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42"/>
      </patternFill>
    </fill>
    <fill>
      <patternFill patternType="solid">
        <fgColor rgb="FFFFFF9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4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4" tint="0.39997558519241921"/>
        <bgColor indexed="22"/>
      </patternFill>
    </fill>
    <fill>
      <patternFill patternType="solid">
        <fgColor rgb="FF2FC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4" tint="0.39997558519241921"/>
        <bgColor indexed="40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23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86" fillId="23" borderId="8" applyNumberFormat="0" applyAlignment="0" applyProtection="0"/>
    <xf numFmtId="9" fontId="19" fillId="0" borderId="0" applyFill="0" applyBorder="0" applyAlignment="0" applyProtection="0"/>
    <xf numFmtId="0" fontId="26" fillId="0" borderId="9" applyNumberFormat="0" applyFill="0" applyAlignment="0" applyProtection="0"/>
    <xf numFmtId="0" fontId="19" fillId="0" borderId="0"/>
    <xf numFmtId="0" fontId="27" fillId="0" borderId="0" applyNumberFormat="0" applyFill="0" applyBorder="0" applyAlignment="0" applyProtection="0"/>
    <xf numFmtId="164" fontId="19" fillId="0" borderId="0" applyFill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31" fillId="0" borderId="0"/>
    <xf numFmtId="0" fontId="22" fillId="0" borderId="0">
      <alignment vertical="center"/>
    </xf>
    <xf numFmtId="0" fontId="22" fillId="0" borderId="0">
      <alignment vertical="center"/>
    </xf>
    <xf numFmtId="0" fontId="3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1" borderId="7" applyNumberFormat="0" applyAlignment="0" applyProtection="0"/>
    <xf numFmtId="0" fontId="36" fillId="21" borderId="7" applyNumberFormat="0" applyAlignment="0" applyProtection="0"/>
    <xf numFmtId="0" fontId="36" fillId="21" borderId="7" applyNumberFormat="0" applyAlignment="0" applyProtection="0"/>
    <xf numFmtId="0" fontId="36" fillId="21" borderId="7" applyNumberFormat="0" applyAlignment="0" applyProtection="0"/>
    <xf numFmtId="0" fontId="36" fillId="21" borderId="7" applyNumberFormat="0" applyAlignment="0" applyProtection="0"/>
    <xf numFmtId="0" fontId="36" fillId="21" borderId="7" applyNumberFormat="0" applyAlignment="0" applyProtection="0"/>
    <xf numFmtId="0" fontId="36" fillId="21" borderId="7" applyNumberFormat="0" applyAlignment="0" applyProtection="0"/>
    <xf numFmtId="0" fontId="36" fillId="21" borderId="7" applyNumberFormat="0" applyAlignment="0" applyProtection="0"/>
    <xf numFmtId="0" fontId="36" fillId="21" borderId="7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86" fillId="23" borderId="8" applyNumberFormat="0" applyAlignment="0" applyProtection="0"/>
    <xf numFmtId="0" fontId="86" fillId="23" borderId="8" applyNumberFormat="0" applyAlignment="0" applyProtection="0"/>
    <xf numFmtId="0" fontId="86" fillId="23" borderId="8" applyNumberFormat="0" applyAlignment="0" applyProtection="0"/>
    <xf numFmtId="0" fontId="86" fillId="23" borderId="8" applyNumberFormat="0" applyAlignment="0" applyProtection="0"/>
    <xf numFmtId="0" fontId="86" fillId="23" borderId="8" applyNumberFormat="0" applyAlignment="0" applyProtection="0"/>
    <xf numFmtId="0" fontId="86" fillId="23" borderId="8" applyNumberFormat="0" applyAlignment="0" applyProtection="0"/>
    <xf numFmtId="0" fontId="86" fillId="23" borderId="8" applyNumberFormat="0" applyAlignment="0" applyProtection="0"/>
    <xf numFmtId="0" fontId="86" fillId="23" borderId="8" applyNumberFormat="0" applyAlignment="0" applyProtection="0"/>
    <xf numFmtId="0" fontId="86" fillId="23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2" fillId="20" borderId="2" applyNumberFormat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1094">
    <xf numFmtId="0" fontId="0" fillId="0" borderId="0" xfId="0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190" applyNumberFormat="1" applyFont="1" applyFill="1" applyBorder="1" applyAlignment="1" applyProtection="1"/>
    <xf numFmtId="0" fontId="19" fillId="0" borderId="0" xfId="210" applyFont="1" applyFill="1" applyAlignment="1">
      <alignment horizontal="center" vertical="center"/>
    </xf>
    <xf numFmtId="0" fontId="19" fillId="0" borderId="0" xfId="210" applyFont="1"/>
    <xf numFmtId="0" fontId="19" fillId="0" borderId="0" xfId="210" applyFont="1" applyAlignment="1">
      <alignment horizontal="center" wrapText="1"/>
    </xf>
    <xf numFmtId="0" fontId="19" fillId="0" borderId="0" xfId="210" applyFont="1" applyAlignment="1">
      <alignment horizontal="center"/>
    </xf>
    <xf numFmtId="3" fontId="19" fillId="0" borderId="0" xfId="210" applyNumberFormat="1" applyFont="1" applyAlignment="1">
      <alignment horizontal="right" vertical="center"/>
    </xf>
    <xf numFmtId="0" fontId="49" fillId="0" borderId="0" xfId="210" applyFont="1" applyFill="1" applyBorder="1" applyAlignment="1">
      <alignment horizontal="center" vertical="center"/>
    </xf>
    <xf numFmtId="0" fontId="49" fillId="0" borderId="0" xfId="210" applyFont="1" applyFill="1" applyBorder="1" applyAlignment="1">
      <alignment horizontal="left" vertical="center"/>
    </xf>
    <xf numFmtId="0" fontId="19" fillId="0" borderId="0" xfId="210" applyFont="1" applyFill="1"/>
    <xf numFmtId="4" fontId="50" fillId="0" borderId="0" xfId="210" applyNumberFormat="1" applyFont="1" applyFill="1" applyBorder="1" applyAlignment="1">
      <alignment vertical="center"/>
    </xf>
    <xf numFmtId="4" fontId="51" fillId="0" borderId="0" xfId="210" applyNumberFormat="1" applyFont="1" applyFill="1" applyBorder="1" applyAlignment="1">
      <alignment vertical="center"/>
    </xf>
    <xf numFmtId="0" fontId="19" fillId="0" borderId="0" xfId="210" applyFont="1" applyFill="1" applyBorder="1" applyAlignment="1">
      <alignment horizontal="center"/>
    </xf>
    <xf numFmtId="0" fontId="52" fillId="0" borderId="0" xfId="210" applyFont="1" applyFill="1" applyBorder="1" applyAlignment="1">
      <alignment horizontal="center"/>
    </xf>
    <xf numFmtId="0" fontId="53" fillId="0" borderId="0" xfId="210" applyFont="1" applyFill="1" applyBorder="1" applyAlignment="1">
      <alignment horizontal="center" vertical="center"/>
    </xf>
    <xf numFmtId="0" fontId="54" fillId="0" borderId="0" xfId="210" applyFont="1" applyFill="1" applyBorder="1" applyAlignment="1">
      <alignment horizontal="left" vertical="center"/>
    </xf>
    <xf numFmtId="0" fontId="49" fillId="0" borderId="10" xfId="210" applyFont="1" applyFill="1" applyBorder="1" applyAlignment="1" applyProtection="1">
      <alignment horizontal="center" vertical="center"/>
    </xf>
    <xf numFmtId="0" fontId="49" fillId="0" borderId="10" xfId="210" applyFont="1" applyFill="1" applyBorder="1" applyAlignment="1">
      <alignment horizontal="center" vertical="center" wrapText="1"/>
    </xf>
    <xf numFmtId="0" fontId="49" fillId="0" borderId="10" xfId="210" applyFont="1" applyFill="1" applyBorder="1" applyAlignment="1" applyProtection="1">
      <alignment horizontal="center" vertical="center" wrapText="1"/>
    </xf>
    <xf numFmtId="3" fontId="49" fillId="0" borderId="10" xfId="210" applyNumberFormat="1" applyFont="1" applyFill="1" applyBorder="1" applyAlignment="1">
      <alignment horizontal="center" vertical="center" wrapText="1"/>
    </xf>
    <xf numFmtId="0" fontId="49" fillId="0" borderId="0" xfId="210" applyNumberFormat="1" applyFont="1" applyFill="1" applyBorder="1" applyAlignment="1">
      <alignment horizontal="center" vertical="center" wrapText="1"/>
    </xf>
    <xf numFmtId="0" fontId="19" fillId="0" borderId="11" xfId="210" applyFont="1" applyFill="1" applyBorder="1" applyAlignment="1" applyProtection="1">
      <alignment horizontal="center" vertical="center" wrapText="1"/>
    </xf>
    <xf numFmtId="0" fontId="19" fillId="0" borderId="11" xfId="210" applyFont="1" applyFill="1" applyBorder="1" applyAlignment="1">
      <alignment horizontal="center" vertical="center"/>
    </xf>
    <xf numFmtId="0" fontId="0" fillId="0" borderId="11" xfId="210" applyFont="1" applyFill="1" applyBorder="1" applyAlignment="1">
      <alignment horizontal="center" vertical="center" wrapText="1"/>
    </xf>
    <xf numFmtId="0" fontId="49" fillId="0" borderId="11" xfId="210" applyFont="1" applyFill="1" applyBorder="1" applyAlignment="1">
      <alignment horizontal="center" vertical="center" wrapText="1"/>
    </xf>
    <xf numFmtId="0" fontId="55" fillId="0" borderId="11" xfId="210" applyFont="1" applyFill="1" applyBorder="1" applyAlignment="1" applyProtection="1">
      <alignment horizontal="center" vertical="center"/>
    </xf>
    <xf numFmtId="0" fontId="19" fillId="0" borderId="11" xfId="210" applyFont="1" applyFill="1" applyBorder="1" applyAlignment="1">
      <alignment horizontal="center" vertical="center" wrapText="1"/>
    </xf>
    <xf numFmtId="3" fontId="19" fillId="0" borderId="0" xfId="210" applyNumberFormat="1" applyFont="1" applyFill="1" applyBorder="1" applyAlignment="1">
      <alignment horizontal="center" vertical="center" wrapText="1"/>
    </xf>
    <xf numFmtId="0" fontId="19" fillId="0" borderId="0" xfId="210" applyFont="1" applyFill="1" applyBorder="1" applyAlignment="1" applyProtection="1">
      <alignment horizontal="center" vertical="center"/>
    </xf>
    <xf numFmtId="0" fontId="21" fillId="0" borderId="0" xfId="213" applyFont="1" applyBorder="1" applyAlignment="1">
      <alignment horizontal="center" vertical="center"/>
    </xf>
    <xf numFmtId="0" fontId="19" fillId="0" borderId="0" xfId="210" applyFont="1" applyFill="1" applyBorder="1" applyAlignment="1" applyProtection="1">
      <alignment horizontal="center" vertical="center" wrapText="1"/>
    </xf>
    <xf numFmtId="0" fontId="19" fillId="0" borderId="0" xfId="210" applyFont="1" applyFill="1" applyBorder="1" applyAlignment="1">
      <alignment horizontal="center" vertical="center"/>
    </xf>
    <xf numFmtId="0" fontId="19" fillId="0" borderId="0" xfId="210" applyFont="1" applyFill="1" applyBorder="1" applyAlignment="1">
      <alignment horizontal="center" vertical="center" wrapText="1"/>
    </xf>
    <xf numFmtId="3" fontId="19" fillId="0" borderId="0" xfId="210" applyNumberFormat="1" applyFont="1" applyFill="1" applyBorder="1" applyAlignment="1">
      <alignment horizontal="right" vertical="center" wrapText="1"/>
    </xf>
    <xf numFmtId="0" fontId="49" fillId="0" borderId="0" xfId="210" applyFont="1"/>
    <xf numFmtId="0" fontId="49" fillId="0" borderId="0" xfId="210" applyFont="1" applyAlignment="1">
      <alignment horizontal="center"/>
    </xf>
    <xf numFmtId="0" fontId="49" fillId="0" borderId="0" xfId="210" applyFont="1" applyAlignment="1">
      <alignment horizontal="right"/>
    </xf>
    <xf numFmtId="0" fontId="21" fillId="0" borderId="0" xfId="213" applyFont="1"/>
    <xf numFmtId="0" fontId="19" fillId="0" borderId="0" xfId="210" applyFont="1" applyAlignment="1">
      <alignment horizontal="right"/>
    </xf>
    <xf numFmtId="0" fontId="19" fillId="0" borderId="0" xfId="210" applyFont="1" applyAlignment="1">
      <alignment horizontal="left" vertical="center"/>
    </xf>
    <xf numFmtId="0" fontId="49" fillId="0" borderId="0" xfId="210" applyFont="1" applyFill="1" applyAlignment="1">
      <alignment horizontal="center" vertical="center"/>
    </xf>
    <xf numFmtId="3" fontId="49" fillId="0" borderId="0" xfId="210" applyNumberFormat="1" applyFont="1" applyAlignment="1">
      <alignment horizontal="right" vertical="center"/>
    </xf>
    <xf numFmtId="3" fontId="49" fillId="0" borderId="11" xfId="210" applyNumberFormat="1" applyFont="1" applyFill="1" applyBorder="1" applyAlignment="1">
      <alignment horizontal="center" vertical="center" wrapText="1"/>
    </xf>
    <xf numFmtId="3" fontId="49" fillId="0" borderId="12" xfId="210" applyNumberFormat="1" applyFont="1" applyFill="1" applyBorder="1" applyAlignment="1">
      <alignment horizontal="center" vertical="center" wrapText="1"/>
    </xf>
    <xf numFmtId="0" fontId="55" fillId="0" borderId="11" xfId="0" applyFont="1" applyBorder="1"/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55" fillId="0" borderId="0" xfId="213" applyFont="1"/>
    <xf numFmtId="0" fontId="49" fillId="0" borderId="0" xfId="210" applyFont="1" applyFill="1" applyAlignment="1">
      <alignment horizontal="right" vertical="center"/>
    </xf>
    <xf numFmtId="0" fontId="49" fillId="0" borderId="0" xfId="210" applyFont="1" applyFill="1" applyAlignment="1">
      <alignment horizontal="right"/>
    </xf>
    <xf numFmtId="0" fontId="19" fillId="0" borderId="0" xfId="210" applyFont="1" applyFill="1" applyAlignment="1">
      <alignment horizontal="left"/>
    </xf>
    <xf numFmtId="0" fontId="19" fillId="0" borderId="0" xfId="210" applyFont="1" applyFill="1" applyAlignment="1">
      <alignment horizontal="center" wrapText="1"/>
    </xf>
    <xf numFmtId="0" fontId="19" fillId="0" borderId="0" xfId="210" applyFont="1" applyFill="1" applyAlignment="1">
      <alignment horizontal="center"/>
    </xf>
    <xf numFmtId="3" fontId="19" fillId="0" borderId="0" xfId="210" applyNumberFormat="1" applyFont="1" applyFill="1" applyAlignment="1">
      <alignment horizontal="right" vertical="center"/>
    </xf>
    <xf numFmtId="0" fontId="19" fillId="0" borderId="0" xfId="210" applyFont="1" applyFill="1" applyBorder="1" applyAlignment="1">
      <alignment horizontal="left" vertical="center" wrapText="1"/>
    </xf>
    <xf numFmtId="0" fontId="19" fillId="0" borderId="0" xfId="210" applyFont="1" applyFill="1" applyBorder="1" applyAlignment="1">
      <alignment horizontal="left" vertical="center"/>
    </xf>
    <xf numFmtId="0" fontId="59" fillId="0" borderId="0" xfId="210" applyFont="1" applyFill="1" applyBorder="1" applyAlignment="1">
      <alignment horizontal="left" vertical="center"/>
    </xf>
    <xf numFmtId="0" fontId="59" fillId="0" borderId="0" xfId="210" applyFont="1" applyFill="1" applyBorder="1" applyAlignment="1">
      <alignment horizontal="center" vertical="center"/>
    </xf>
    <xf numFmtId="0" fontId="49" fillId="0" borderId="13" xfId="210" applyFont="1" applyFill="1" applyBorder="1" applyAlignment="1">
      <alignment horizontal="center" vertical="center" wrapText="1"/>
    </xf>
    <xf numFmtId="0" fontId="49" fillId="0" borderId="14" xfId="210" applyFont="1" applyFill="1" applyBorder="1" applyAlignment="1">
      <alignment horizontal="center" vertical="center" wrapText="1"/>
    </xf>
    <xf numFmtId="0" fontId="49" fillId="0" borderId="0" xfId="21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57" fillId="0" borderId="11" xfId="21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9" fillId="24" borderId="0" xfId="210" applyFont="1" applyFill="1" applyBorder="1" applyAlignment="1">
      <alignment horizontal="center" vertical="center"/>
    </xf>
    <xf numFmtId="0" fontId="19" fillId="24" borderId="0" xfId="210" applyFont="1" applyFill="1"/>
    <xf numFmtId="0" fontId="49" fillId="0" borderId="11" xfId="210" applyFont="1" applyFill="1" applyBorder="1" applyAlignment="1">
      <alignment horizontal="left" vertical="center"/>
    </xf>
    <xf numFmtId="0" fontId="49" fillId="0" borderId="11" xfId="210" applyFont="1" applyFill="1" applyBorder="1" applyAlignment="1">
      <alignment horizontal="center" vertical="center"/>
    </xf>
    <xf numFmtId="0" fontId="19" fillId="0" borderId="11" xfId="21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/>
    </xf>
    <xf numFmtId="0" fontId="60" fillId="0" borderId="0" xfId="210" applyFont="1" applyFill="1" applyBorder="1" applyAlignment="1">
      <alignment horizontal="left" vertical="center"/>
    </xf>
    <xf numFmtId="0" fontId="19" fillId="0" borderId="15" xfId="210" applyFont="1" applyFill="1" applyBorder="1" applyAlignment="1">
      <alignment horizontal="center" vertical="center"/>
    </xf>
    <xf numFmtId="0" fontId="62" fillId="0" borderId="11" xfId="210" applyFont="1" applyFill="1" applyBorder="1" applyAlignment="1">
      <alignment horizontal="left" vertical="center"/>
    </xf>
    <xf numFmtId="0" fontId="62" fillId="0" borderId="11" xfId="210" applyFont="1" applyFill="1" applyBorder="1" applyAlignment="1">
      <alignment horizontal="center" vertical="center"/>
    </xf>
    <xf numFmtId="0" fontId="57" fillId="0" borderId="11" xfId="21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/>
    </xf>
    <xf numFmtId="166" fontId="62" fillId="23" borderId="11" xfId="0" applyNumberFormat="1" applyFont="1" applyFill="1" applyBorder="1" applyAlignment="1">
      <alignment horizontal="center"/>
    </xf>
    <xf numFmtId="3" fontId="62" fillId="6" borderId="11" xfId="0" applyNumberFormat="1" applyFont="1" applyFill="1" applyBorder="1" applyAlignment="1">
      <alignment horizontal="center"/>
    </xf>
    <xf numFmtId="0" fontId="57" fillId="0" borderId="11" xfId="210" applyFont="1" applyFill="1" applyBorder="1" applyAlignment="1">
      <alignment horizontal="left" vertical="center"/>
    </xf>
    <xf numFmtId="0" fontId="56" fillId="0" borderId="11" xfId="0" applyFont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61" fillId="0" borderId="11" xfId="210" applyFont="1" applyFill="1" applyBorder="1" applyAlignment="1">
      <alignment horizontal="left" vertical="center"/>
    </xf>
    <xf numFmtId="0" fontId="61" fillId="0" borderId="11" xfId="210" applyFont="1" applyFill="1" applyBorder="1" applyAlignment="1">
      <alignment horizontal="center" vertical="center"/>
    </xf>
    <xf numFmtId="0" fontId="55" fillId="0" borderId="11" xfId="210" applyFont="1" applyFill="1" applyBorder="1" applyAlignment="1">
      <alignment horizontal="left" vertical="center" wrapText="1"/>
    </xf>
    <xf numFmtId="49" fontId="61" fillId="0" borderId="11" xfId="210" applyNumberFormat="1" applyFont="1" applyFill="1" applyBorder="1" applyAlignment="1">
      <alignment horizontal="center" vertical="center"/>
    </xf>
    <xf numFmtId="3" fontId="61" fillId="6" borderId="11" xfId="0" applyNumberFormat="1" applyFont="1" applyFill="1" applyBorder="1" applyAlignment="1">
      <alignment horizontal="center"/>
    </xf>
    <xf numFmtId="0" fontId="55" fillId="0" borderId="11" xfId="21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/>
    </xf>
    <xf numFmtId="166" fontId="56" fillId="23" borderId="11" xfId="0" applyNumberFormat="1" applyFont="1" applyFill="1" applyBorder="1" applyAlignment="1">
      <alignment horizontal="center"/>
    </xf>
    <xf numFmtId="166" fontId="49" fillId="6" borderId="11" xfId="0" applyNumberFormat="1" applyFont="1" applyFill="1" applyBorder="1" applyAlignment="1">
      <alignment horizontal="center"/>
    </xf>
    <xf numFmtId="0" fontId="19" fillId="0" borderId="11" xfId="21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166" fontId="56" fillId="6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64" fillId="6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3" fontId="19" fillId="0" borderId="11" xfId="210" applyNumberFormat="1" applyFont="1" applyFill="1" applyBorder="1" applyAlignment="1">
      <alignment horizontal="center" vertical="center"/>
    </xf>
    <xf numFmtId="0" fontId="60" fillId="0" borderId="0" xfId="210" applyFont="1" applyFill="1" applyBorder="1" applyAlignment="1">
      <alignment horizontal="center" vertical="center"/>
    </xf>
    <xf numFmtId="3" fontId="56" fillId="23" borderId="11" xfId="0" applyNumberFormat="1" applyFont="1" applyFill="1" applyBorder="1" applyAlignment="1">
      <alignment horizontal="center"/>
    </xf>
    <xf numFmtId="0" fontId="0" fillId="0" borderId="0" xfId="0" applyBorder="1"/>
    <xf numFmtId="3" fontId="64" fillId="23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9" fillId="0" borderId="16" xfId="210" applyFont="1" applyFill="1" applyBorder="1" applyAlignment="1">
      <alignment horizontal="center" vertical="center" wrapText="1"/>
    </xf>
    <xf numFmtId="0" fontId="49" fillId="22" borderId="17" xfId="210" applyFont="1" applyFill="1" applyBorder="1" applyAlignment="1">
      <alignment horizontal="center" vertical="center" wrapText="1"/>
    </xf>
    <xf numFmtId="0" fontId="19" fillId="0" borderId="16" xfId="210" applyFont="1" applyFill="1" applyBorder="1" applyAlignment="1">
      <alignment horizontal="center" vertical="center"/>
    </xf>
    <xf numFmtId="3" fontId="56" fillId="11" borderId="11" xfId="0" applyNumberFormat="1" applyFont="1" applyFill="1" applyBorder="1" applyAlignment="1">
      <alignment horizontal="center"/>
    </xf>
    <xf numFmtId="3" fontId="56" fillId="6" borderId="11" xfId="0" applyNumberFormat="1" applyFont="1" applyFill="1" applyBorder="1" applyAlignment="1">
      <alignment horizontal="center"/>
    </xf>
    <xf numFmtId="3" fontId="64" fillId="11" borderId="11" xfId="0" applyNumberFormat="1" applyFont="1" applyFill="1" applyBorder="1" applyAlignment="1">
      <alignment horizontal="center"/>
    </xf>
    <xf numFmtId="3" fontId="61" fillId="11" borderId="11" xfId="0" applyNumberFormat="1" applyFont="1" applyFill="1" applyBorder="1" applyAlignment="1">
      <alignment horizontal="center"/>
    </xf>
    <xf numFmtId="0" fontId="61" fillId="0" borderId="11" xfId="210" applyFont="1" applyFill="1" applyBorder="1" applyAlignment="1">
      <alignment horizontal="center" vertical="center" wrapText="1"/>
    </xf>
    <xf numFmtId="0" fontId="55" fillId="0" borderId="11" xfId="210" applyFont="1" applyFill="1" applyBorder="1" applyAlignment="1">
      <alignment horizontal="center" vertical="center" wrapText="1"/>
    </xf>
    <xf numFmtId="3" fontId="55" fillId="0" borderId="11" xfId="210" applyNumberFormat="1" applyFont="1" applyFill="1" applyBorder="1" applyAlignment="1">
      <alignment horizontal="center" vertical="center"/>
    </xf>
    <xf numFmtId="0" fontId="58" fillId="0" borderId="11" xfId="210" applyFont="1" applyFill="1" applyBorder="1" applyAlignment="1">
      <alignment horizontal="left" vertical="center"/>
    </xf>
    <xf numFmtId="0" fontId="65" fillId="0" borderId="11" xfId="0" applyFont="1" applyBorder="1" applyAlignment="1">
      <alignment horizontal="center"/>
    </xf>
    <xf numFmtId="0" fontId="65" fillId="0" borderId="11" xfId="210" applyFont="1" applyFill="1" applyBorder="1" applyAlignment="1">
      <alignment horizontal="center" vertical="center" wrapText="1"/>
    </xf>
    <xf numFmtId="3" fontId="58" fillId="0" borderId="11" xfId="210" applyNumberFormat="1" applyFont="1" applyFill="1" applyBorder="1" applyAlignment="1">
      <alignment horizontal="center" vertical="center"/>
    </xf>
    <xf numFmtId="0" fontId="60" fillId="0" borderId="18" xfId="210" applyFont="1" applyFill="1" applyBorder="1" applyAlignment="1">
      <alignment horizontal="left" vertical="center"/>
    </xf>
    <xf numFmtId="0" fontId="60" fillId="0" borderId="18" xfId="210" applyFont="1" applyFill="1" applyBorder="1" applyAlignment="1">
      <alignment horizontal="center" vertical="center"/>
    </xf>
    <xf numFmtId="0" fontId="19" fillId="0" borderId="18" xfId="210" applyFont="1" applyFill="1" applyBorder="1" applyAlignment="1">
      <alignment horizontal="left" vertical="center" wrapText="1"/>
    </xf>
    <xf numFmtId="0" fontId="19" fillId="0" borderId="18" xfId="210" applyFont="1" applyFill="1" applyBorder="1" applyAlignment="1">
      <alignment horizontal="center" vertical="center"/>
    </xf>
    <xf numFmtId="0" fontId="19" fillId="0" borderId="18" xfId="210" applyFont="1" applyFill="1" applyBorder="1" applyAlignment="1">
      <alignment horizontal="left" vertical="center"/>
    </xf>
    <xf numFmtId="0" fontId="55" fillId="0" borderId="0" xfId="210" applyFont="1" applyFill="1" applyBorder="1" applyAlignment="1">
      <alignment horizontal="center" vertical="center"/>
    </xf>
    <xf numFmtId="0" fontId="55" fillId="0" borderId="0" xfId="210" applyFont="1" applyFill="1"/>
    <xf numFmtId="0" fontId="58" fillId="0" borderId="19" xfId="210" applyFont="1" applyFill="1" applyBorder="1" applyAlignment="1">
      <alignment horizontal="left" vertical="center"/>
    </xf>
    <xf numFmtId="3" fontId="19" fillId="0" borderId="0" xfId="210" applyNumberFormat="1" applyFont="1" applyFill="1" applyBorder="1" applyAlignment="1">
      <alignment horizontal="center" vertical="center"/>
    </xf>
    <xf numFmtId="0" fontId="19" fillId="0" borderId="11" xfId="217" applyFont="1" applyFill="1" applyBorder="1" applyAlignment="1">
      <alignment horizontal="center" wrapText="1"/>
    </xf>
    <xf numFmtId="0" fontId="49" fillId="0" borderId="20" xfId="210" applyFont="1" applyFill="1" applyBorder="1" applyAlignment="1">
      <alignment horizontal="center" vertical="center" wrapText="1"/>
    </xf>
    <xf numFmtId="0" fontId="49" fillId="0" borderId="21" xfId="210" applyFont="1" applyFill="1" applyBorder="1" applyAlignment="1">
      <alignment horizontal="center" vertical="center" wrapText="1"/>
    </xf>
    <xf numFmtId="0" fontId="60" fillId="0" borderId="22" xfId="210" applyFont="1" applyFill="1" applyBorder="1" applyAlignment="1">
      <alignment horizontal="left" vertical="center"/>
    </xf>
    <xf numFmtId="0" fontId="60" fillId="0" borderId="22" xfId="210" applyFont="1" applyFill="1" applyBorder="1" applyAlignment="1">
      <alignment horizontal="center" vertical="center"/>
    </xf>
    <xf numFmtId="0" fontId="19" fillId="0" borderId="22" xfId="210" applyFont="1" applyFill="1" applyBorder="1" applyAlignment="1">
      <alignment horizontal="left" vertical="center" wrapText="1"/>
    </xf>
    <xf numFmtId="0" fontId="19" fillId="0" borderId="22" xfId="210" applyFont="1" applyFill="1" applyBorder="1" applyAlignment="1">
      <alignment horizontal="center" vertical="center"/>
    </xf>
    <xf numFmtId="1" fontId="49" fillId="6" borderId="11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1" fontId="62" fillId="6" borderId="11" xfId="21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 wrapText="1"/>
    </xf>
    <xf numFmtId="0" fontId="65" fillId="0" borderId="11" xfId="0" applyFont="1" applyFill="1" applyBorder="1"/>
    <xf numFmtId="0" fontId="65" fillId="0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1" fontId="56" fillId="6" borderId="11" xfId="0" applyNumberFormat="1" applyFont="1" applyFill="1" applyBorder="1" applyAlignment="1">
      <alignment horizontal="center"/>
    </xf>
    <xf numFmtId="0" fontId="66" fillId="0" borderId="23" xfId="210" applyFont="1" applyFill="1" applyBorder="1" applyAlignment="1">
      <alignment horizontal="left" vertical="center"/>
    </xf>
    <xf numFmtId="0" fontId="66" fillId="0" borderId="23" xfId="210" applyFont="1" applyFill="1" applyBorder="1" applyAlignment="1">
      <alignment horizontal="center" vertical="center"/>
    </xf>
    <xf numFmtId="0" fontId="57" fillId="0" borderId="23" xfId="21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" fontId="65" fillId="6" borderId="11" xfId="0" applyNumberFormat="1" applyFont="1" applyFill="1" applyBorder="1" applyAlignment="1">
      <alignment horizontal="center"/>
    </xf>
    <xf numFmtId="49" fontId="62" fillId="0" borderId="11" xfId="0" applyNumberFormat="1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1" fontId="57" fillId="0" borderId="11" xfId="210" applyNumberFormat="1" applyFont="1" applyFill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/>
    </xf>
    <xf numFmtId="3" fontId="49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 horizontal="left"/>
    </xf>
    <xf numFmtId="1" fontId="19" fillId="0" borderId="11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210" applyFont="1" applyFill="1" applyBorder="1" applyAlignment="1">
      <alignment horizontal="left" vertical="center" wrapText="1"/>
    </xf>
    <xf numFmtId="0" fontId="0" fillId="0" borderId="0" xfId="210" applyFont="1" applyFill="1" applyBorder="1" applyAlignment="1">
      <alignment horizontal="center" vertical="center"/>
    </xf>
    <xf numFmtId="3" fontId="49" fillId="0" borderId="0" xfId="210" applyNumberFormat="1" applyFont="1" applyFill="1" applyBorder="1" applyAlignment="1">
      <alignment horizontal="center" vertical="center"/>
    </xf>
    <xf numFmtId="0" fontId="0" fillId="0" borderId="0" xfId="210" applyFont="1" applyFill="1" applyBorder="1" applyAlignment="1">
      <alignment horizontal="left" vertical="center"/>
    </xf>
    <xf numFmtId="0" fontId="0" fillId="0" borderId="0" xfId="210" applyFont="1" applyFill="1"/>
    <xf numFmtId="4" fontId="50" fillId="0" borderId="0" xfId="210" applyNumberFormat="1" applyFont="1" applyFill="1" applyBorder="1" applyAlignment="1">
      <alignment horizontal="center" vertical="center"/>
    </xf>
    <xf numFmtId="3" fontId="51" fillId="0" borderId="0" xfId="210" applyNumberFormat="1" applyFont="1" applyFill="1" applyBorder="1" applyAlignment="1">
      <alignment horizontal="center" vertical="center"/>
    </xf>
    <xf numFmtId="3" fontId="49" fillId="0" borderId="13" xfId="210" applyNumberFormat="1" applyFont="1" applyFill="1" applyBorder="1" applyAlignment="1">
      <alignment horizontal="center" vertical="center" wrapText="1"/>
    </xf>
    <xf numFmtId="0" fontId="0" fillId="0" borderId="22" xfId="210" applyFont="1" applyFill="1" applyBorder="1" applyAlignment="1">
      <alignment horizontal="left" vertical="center" wrapText="1"/>
    </xf>
    <xf numFmtId="0" fontId="0" fillId="0" borderId="22" xfId="210" applyFont="1" applyFill="1" applyBorder="1" applyAlignment="1">
      <alignment horizontal="center" vertical="center"/>
    </xf>
    <xf numFmtId="166" fontId="49" fillId="23" borderId="11" xfId="210" applyNumberFormat="1" applyFont="1" applyFill="1" applyBorder="1" applyAlignment="1">
      <alignment horizontal="center" vertical="center"/>
    </xf>
    <xf numFmtId="0" fontId="0" fillId="0" borderId="11" xfId="210" applyFont="1" applyFill="1" applyBorder="1" applyAlignment="1">
      <alignment horizontal="left" vertical="center"/>
    </xf>
    <xf numFmtId="0" fontId="0" fillId="6" borderId="0" xfId="210" applyFont="1" applyFill="1" applyBorder="1" applyAlignment="1">
      <alignment horizontal="center" vertical="center"/>
    </xf>
    <xf numFmtId="0" fontId="0" fillId="6" borderId="0" xfId="210" applyFont="1" applyFill="1"/>
    <xf numFmtId="0" fontId="49" fillId="0" borderId="10" xfId="210" applyFont="1" applyFill="1" applyBorder="1" applyAlignment="1">
      <alignment horizontal="left" vertical="center"/>
    </xf>
    <xf numFmtId="0" fontId="0" fillId="0" borderId="11" xfId="0" applyFont="1" applyBorder="1"/>
    <xf numFmtId="0" fontId="56" fillId="0" borderId="11" xfId="0" applyFont="1" applyBorder="1"/>
    <xf numFmtId="0" fontId="0" fillId="0" borderId="11" xfId="0" applyFont="1" applyBorder="1" applyAlignment="1">
      <alignment horizontal="left"/>
    </xf>
    <xf numFmtId="0" fontId="49" fillId="25" borderId="0" xfId="210" applyFont="1" applyFill="1" applyBorder="1" applyAlignment="1">
      <alignment horizontal="left" vertical="center"/>
    </xf>
    <xf numFmtId="0" fontId="0" fillId="25" borderId="0" xfId="210" applyFont="1" applyFill="1" applyBorder="1" applyAlignment="1">
      <alignment horizontal="left" vertical="center" wrapText="1"/>
    </xf>
    <xf numFmtId="0" fontId="49" fillId="25" borderId="0" xfId="210" applyFont="1" applyFill="1" applyBorder="1" applyAlignment="1">
      <alignment horizontal="center" vertical="center"/>
    </xf>
    <xf numFmtId="0" fontId="0" fillId="25" borderId="0" xfId="210" applyFont="1" applyFill="1" applyBorder="1" applyAlignment="1">
      <alignment horizontal="center" vertical="center"/>
    </xf>
    <xf numFmtId="3" fontId="49" fillId="25" borderId="0" xfId="210" applyNumberFormat="1" applyFont="1" applyFill="1" applyBorder="1" applyAlignment="1">
      <alignment horizontal="center" vertical="center"/>
    </xf>
    <xf numFmtId="0" fontId="0" fillId="25" borderId="0" xfId="210" applyFont="1" applyFill="1" applyBorder="1" applyAlignment="1">
      <alignment horizontal="left" vertical="center"/>
    </xf>
    <xf numFmtId="0" fontId="0" fillId="25" borderId="0" xfId="210" applyFont="1" applyFill="1"/>
    <xf numFmtId="0" fontId="0" fillId="26" borderId="0" xfId="0" applyFill="1"/>
    <xf numFmtId="0" fontId="67" fillId="0" borderId="11" xfId="210" applyFont="1" applyFill="1" applyBorder="1" applyAlignment="1">
      <alignment horizontal="center" vertical="center" wrapText="1"/>
    </xf>
    <xf numFmtId="0" fontId="72" fillId="0" borderId="11" xfId="215" applyFont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/>
    </xf>
    <xf numFmtId="0" fontId="72" fillId="0" borderId="11" xfId="210" applyFont="1" applyFill="1" applyBorder="1" applyAlignment="1">
      <alignment horizontal="left" vertical="center" wrapText="1"/>
    </xf>
    <xf numFmtId="0" fontId="72" fillId="7" borderId="11" xfId="0" applyFont="1" applyFill="1" applyBorder="1" applyAlignment="1">
      <alignment horizontal="center" vertical="center"/>
    </xf>
    <xf numFmtId="167" fontId="71" fillId="7" borderId="11" xfId="210" applyNumberFormat="1" applyFont="1" applyFill="1" applyBorder="1" applyAlignment="1">
      <alignment horizontal="center" vertical="center"/>
    </xf>
    <xf numFmtId="0" fontId="72" fillId="14" borderId="11" xfId="0" applyFont="1" applyFill="1" applyBorder="1" applyAlignment="1">
      <alignment horizontal="center" vertical="center"/>
    </xf>
    <xf numFmtId="167" fontId="71" fillId="14" borderId="11" xfId="210" applyNumberFormat="1" applyFont="1" applyFill="1" applyBorder="1" applyAlignment="1">
      <alignment horizontal="center" vertical="center"/>
    </xf>
    <xf numFmtId="0" fontId="63" fillId="0" borderId="11" xfId="215" applyFont="1" applyBorder="1" applyAlignment="1">
      <alignment horizontal="justify" vertical="center" wrapText="1"/>
    </xf>
    <xf numFmtId="0" fontId="63" fillId="0" borderId="11" xfId="210" applyFont="1" applyFill="1" applyBorder="1" applyAlignment="1">
      <alignment horizontal="left" vertical="center"/>
    </xf>
    <xf numFmtId="0" fontId="63" fillId="0" borderId="11" xfId="215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49" fontId="72" fillId="7" borderId="11" xfId="0" applyNumberFormat="1" applyFont="1" applyFill="1" applyBorder="1" applyAlignment="1">
      <alignment horizontal="center" vertical="center"/>
    </xf>
    <xf numFmtId="165" fontId="63" fillId="0" borderId="11" xfId="210" applyNumberFormat="1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/>
    </xf>
    <xf numFmtId="165" fontId="63" fillId="0" borderId="11" xfId="0" applyNumberFormat="1" applyFont="1" applyBorder="1" applyAlignment="1">
      <alignment horizontal="left" vertical="center"/>
    </xf>
    <xf numFmtId="0" fontId="72" fillId="0" borderId="25" xfId="0" applyFont="1" applyBorder="1" applyAlignment="1">
      <alignment horizontal="left" vertical="center"/>
    </xf>
    <xf numFmtId="167" fontId="71" fillId="7" borderId="10" xfId="210" applyNumberFormat="1" applyFont="1" applyFill="1" applyBorder="1" applyAlignment="1">
      <alignment horizontal="center" vertical="center"/>
    </xf>
    <xf numFmtId="167" fontId="71" fillId="14" borderId="10" xfId="21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left" vertical="center"/>
    </xf>
    <xf numFmtId="49" fontId="72" fillId="14" borderId="11" xfId="0" applyNumberFormat="1" applyFont="1" applyFill="1" applyBorder="1" applyAlignment="1">
      <alignment horizontal="center" vertical="center"/>
    </xf>
    <xf numFmtId="0" fontId="86" fillId="0" borderId="0" xfId="207"/>
    <xf numFmtId="0" fontId="72" fillId="0" borderId="11" xfId="210" applyFont="1" applyFill="1" applyBorder="1" applyAlignment="1">
      <alignment horizontal="left" vertical="center"/>
    </xf>
    <xf numFmtId="0" fontId="19" fillId="0" borderId="11" xfId="207" applyFont="1" applyFill="1" applyBorder="1" applyAlignment="1">
      <alignment horizontal="left" vertical="center"/>
    </xf>
    <xf numFmtId="0" fontId="63" fillId="0" borderId="11" xfId="207" applyFont="1" applyBorder="1" applyAlignment="1">
      <alignment horizontal="left" vertical="center" wrapText="1"/>
    </xf>
    <xf numFmtId="0" fontId="72" fillId="0" borderId="11" xfId="214" applyFont="1" applyBorder="1" applyAlignment="1">
      <alignment horizontal="left" vertical="center" wrapText="1"/>
    </xf>
    <xf numFmtId="0" fontId="72" fillId="0" borderId="11" xfId="207" applyFont="1" applyBorder="1" applyAlignment="1">
      <alignment horizontal="left" vertical="center"/>
    </xf>
    <xf numFmtId="0" fontId="63" fillId="0" borderId="11" xfId="207" applyFont="1" applyBorder="1" applyAlignment="1">
      <alignment horizontal="left" vertical="center"/>
    </xf>
    <xf numFmtId="0" fontId="72" fillId="26" borderId="11" xfId="214" applyFont="1" applyFill="1" applyBorder="1" applyAlignment="1">
      <alignment horizontal="left" vertical="center" wrapText="1"/>
    </xf>
    <xf numFmtId="0" fontId="72" fillId="26" borderId="11" xfId="207" applyFont="1" applyFill="1" applyBorder="1" applyAlignment="1">
      <alignment horizontal="left" vertical="center"/>
    </xf>
    <xf numFmtId="0" fontId="19" fillId="0" borderId="0" xfId="210" applyFont="1" applyFill="1" applyBorder="1"/>
    <xf numFmtId="0" fontId="63" fillId="0" borderId="11" xfId="210" applyFont="1" applyFill="1" applyBorder="1" applyAlignment="1">
      <alignment horizontal="left" vertical="center" wrapText="1"/>
    </xf>
    <xf numFmtId="0" fontId="72" fillId="0" borderId="18" xfId="215" applyFont="1" applyBorder="1" applyAlignment="1">
      <alignment horizontal="left" vertical="center" wrapText="1"/>
    </xf>
    <xf numFmtId="0" fontId="72" fillId="0" borderId="18" xfId="210" applyFont="1" applyFill="1" applyBorder="1" applyAlignment="1">
      <alignment horizontal="left" vertical="center" wrapText="1"/>
    </xf>
    <xf numFmtId="0" fontId="72" fillId="7" borderId="18" xfId="0" applyFont="1" applyFill="1" applyBorder="1" applyAlignment="1">
      <alignment horizontal="center" vertical="center"/>
    </xf>
    <xf numFmtId="0" fontId="63" fillId="0" borderId="18" xfId="210" applyFont="1" applyFill="1" applyBorder="1" applyAlignment="1">
      <alignment horizontal="left" vertical="center" wrapText="1"/>
    </xf>
    <xf numFmtId="0" fontId="63" fillId="0" borderId="18" xfId="210" applyFont="1" applyFill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18" xfId="0" applyFont="1" applyBorder="1" applyAlignment="1">
      <alignment horizontal="left" wrapText="1"/>
    </xf>
    <xf numFmtId="0" fontId="63" fillId="0" borderId="11" xfId="207" applyFont="1" applyBorder="1" applyAlignment="1">
      <alignment horizontal="left"/>
    </xf>
    <xf numFmtId="0" fontId="63" fillId="0" borderId="11" xfId="207" applyFont="1" applyBorder="1" applyAlignment="1">
      <alignment horizontal="left" wrapText="1"/>
    </xf>
    <xf numFmtId="0" fontId="72" fillId="0" borderId="11" xfId="215" applyFont="1" applyFill="1" applyBorder="1" applyAlignment="1">
      <alignment horizontal="left" vertical="center" wrapText="1"/>
    </xf>
    <xf numFmtId="0" fontId="72" fillId="0" borderId="10" xfId="215" applyFont="1" applyFill="1" applyBorder="1" applyAlignment="1">
      <alignment horizontal="left" vertical="center" wrapText="1"/>
    </xf>
    <xf numFmtId="0" fontId="72" fillId="0" borderId="10" xfId="210" applyFont="1" applyFill="1" applyBorder="1" applyAlignment="1">
      <alignment horizontal="left" vertical="center" wrapText="1"/>
    </xf>
    <xf numFmtId="0" fontId="63" fillId="0" borderId="10" xfId="210" applyFont="1" applyFill="1" applyBorder="1" applyAlignment="1">
      <alignment horizontal="left" vertical="center" wrapText="1"/>
    </xf>
    <xf numFmtId="0" fontId="63" fillId="0" borderId="10" xfId="210" applyFont="1" applyFill="1" applyBorder="1" applyAlignment="1">
      <alignment horizontal="left" vertical="center"/>
    </xf>
    <xf numFmtId="0" fontId="72" fillId="0" borderId="24" xfId="210" applyFont="1" applyFill="1" applyBorder="1" applyAlignment="1">
      <alignment horizontal="left" vertical="center" wrapText="1"/>
    </xf>
    <xf numFmtId="0" fontId="72" fillId="0" borderId="10" xfId="215" applyFont="1" applyBorder="1" applyAlignment="1">
      <alignment horizontal="left" vertical="center" wrapText="1"/>
    </xf>
    <xf numFmtId="0" fontId="72" fillId="0" borderId="18" xfId="215" applyFont="1" applyFill="1" applyBorder="1" applyAlignment="1">
      <alignment horizontal="left" vertical="center" wrapText="1"/>
    </xf>
    <xf numFmtId="0" fontId="21" fillId="0" borderId="0" xfId="212" applyAlignment="1">
      <alignment horizontal="center"/>
    </xf>
    <xf numFmtId="0" fontId="21" fillId="0" borderId="0" xfId="212"/>
    <xf numFmtId="4" fontId="80" fillId="0" borderId="0" xfId="190" applyNumberFormat="1" applyFont="1" applyFill="1" applyBorder="1" applyAlignment="1" applyProtection="1">
      <alignment vertical="center"/>
    </xf>
    <xf numFmtId="49" fontId="0" fillId="0" borderId="0" xfId="210" applyNumberFormat="1" applyFont="1" applyFill="1" applyAlignment="1" applyProtection="1">
      <alignment horizontal="center"/>
      <protection hidden="1"/>
    </xf>
    <xf numFmtId="0" fontId="81" fillId="0" borderId="0" xfId="210" applyFont="1" applyFill="1" applyAlignment="1">
      <alignment horizontal="left" vertical="center"/>
    </xf>
    <xf numFmtId="0" fontId="0" fillId="0" borderId="0" xfId="210" applyFont="1" applyAlignment="1">
      <alignment horizontal="center" wrapText="1"/>
    </xf>
    <xf numFmtId="0" fontId="0" fillId="0" borderId="0" xfId="210" applyFont="1" applyAlignment="1">
      <alignment horizontal="center"/>
    </xf>
    <xf numFmtId="3" fontId="49" fillId="0" borderId="0" xfId="210" applyNumberFormat="1" applyFont="1" applyFill="1" applyBorder="1" applyAlignment="1">
      <alignment horizontal="right" vertical="center" wrapText="1"/>
    </xf>
    <xf numFmtId="0" fontId="0" fillId="0" borderId="0" xfId="210" applyFont="1" applyFill="1" applyAlignment="1" applyProtection="1">
      <protection hidden="1"/>
    </xf>
    <xf numFmtId="169" fontId="0" fillId="0" borderId="0" xfId="210" applyNumberFormat="1" applyFont="1" applyFill="1" applyAlignment="1" applyProtection="1">
      <protection hidden="1"/>
    </xf>
    <xf numFmtId="49" fontId="49" fillId="0" borderId="11" xfId="210" applyNumberFormat="1" applyFont="1" applyFill="1" applyBorder="1" applyAlignment="1" applyProtection="1">
      <alignment horizontal="center" vertical="center"/>
    </xf>
    <xf numFmtId="3" fontId="49" fillId="0" borderId="19" xfId="210" applyNumberFormat="1" applyFont="1" applyFill="1" applyBorder="1" applyAlignment="1">
      <alignment horizontal="center" vertical="center" wrapText="1"/>
    </xf>
    <xf numFmtId="0" fontId="56" fillId="0" borderId="0" xfId="210" applyFont="1" applyFill="1"/>
    <xf numFmtId="49" fontId="19" fillId="0" borderId="11" xfId="210" applyNumberFormat="1" applyFont="1" applyBorder="1" applyAlignment="1">
      <alignment horizontal="center" vertical="center" wrapText="1"/>
    </xf>
    <xf numFmtId="0" fontId="0" fillId="0" borderId="11" xfId="210" applyFont="1" applyBorder="1" applyAlignment="1">
      <alignment horizontal="left" vertical="top" wrapText="1"/>
    </xf>
    <xf numFmtId="0" fontId="0" fillId="0" borderId="11" xfId="210" applyFont="1" applyBorder="1" applyAlignment="1">
      <alignment horizontal="center" vertical="center" wrapText="1"/>
    </xf>
    <xf numFmtId="3" fontId="49" fillId="0" borderId="19" xfId="210" applyNumberFormat="1" applyFont="1" applyBorder="1" applyAlignment="1">
      <alignment horizontal="center" vertical="center" wrapText="1"/>
    </xf>
    <xf numFmtId="49" fontId="19" fillId="0" borderId="11" xfId="210" applyNumberFormat="1" applyFont="1" applyFill="1" applyBorder="1" applyAlignment="1">
      <alignment horizontal="center" vertical="center" wrapText="1"/>
    </xf>
    <xf numFmtId="3" fontId="56" fillId="0" borderId="11" xfId="210" applyNumberFormat="1" applyFont="1" applyBorder="1" applyAlignment="1">
      <alignment horizontal="center"/>
    </xf>
    <xf numFmtId="0" fontId="0" fillId="0" borderId="0" xfId="210" applyFont="1"/>
    <xf numFmtId="49" fontId="19" fillId="0" borderId="0" xfId="210" applyNumberFormat="1" applyFill="1" applyBorder="1" applyAlignment="1">
      <alignment horizontal="center" vertical="center" wrapText="1"/>
    </xf>
    <xf numFmtId="0" fontId="0" fillId="0" borderId="0" xfId="210" applyFont="1" applyBorder="1" applyAlignment="1">
      <alignment horizontal="left" vertical="top" wrapText="1"/>
    </xf>
    <xf numFmtId="0" fontId="0" fillId="0" borderId="0" xfId="210" applyFont="1" applyBorder="1" applyAlignment="1">
      <alignment horizontal="center" vertical="center" wrapText="1"/>
    </xf>
    <xf numFmtId="3" fontId="49" fillId="0" borderId="0" xfId="210" applyNumberFormat="1" applyFont="1" applyBorder="1" applyAlignment="1">
      <alignment horizontal="right" vertical="center" wrapText="1"/>
    </xf>
    <xf numFmtId="0" fontId="82" fillId="0" borderId="0" xfId="210" applyFont="1" applyBorder="1" applyAlignment="1">
      <alignment horizontal="left" vertical="top" wrapText="1"/>
    </xf>
    <xf numFmtId="0" fontId="56" fillId="0" borderId="11" xfId="210" applyFont="1" applyBorder="1" applyAlignment="1">
      <alignment horizontal="center" vertical="center" wrapText="1"/>
    </xf>
    <xf numFmtId="49" fontId="0" fillId="0" borderId="11" xfId="210" applyNumberFormat="1" applyFont="1" applyBorder="1" applyAlignment="1">
      <alignment horizontal="center" vertical="center" wrapText="1"/>
    </xf>
    <xf numFmtId="3" fontId="56" fillId="0" borderId="11" xfId="210" applyNumberFormat="1" applyFont="1" applyBorder="1" applyAlignment="1">
      <alignment horizontal="center" vertical="center" wrapText="1"/>
    </xf>
    <xf numFmtId="3" fontId="56" fillId="0" borderId="0" xfId="210" applyNumberFormat="1" applyFont="1" applyBorder="1" applyAlignment="1">
      <alignment horizontal="center" vertical="center" wrapText="1"/>
    </xf>
    <xf numFmtId="49" fontId="21" fillId="0" borderId="0" xfId="212" applyNumberFormat="1" applyAlignment="1">
      <alignment horizontal="center"/>
    </xf>
    <xf numFmtId="49" fontId="21" fillId="0" borderId="12" xfId="212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/>
    </xf>
    <xf numFmtId="3" fontId="84" fillId="0" borderId="12" xfId="212" applyNumberFormat="1" applyFont="1" applyBorder="1" applyAlignment="1">
      <alignment horizontal="center"/>
    </xf>
    <xf numFmtId="3" fontId="61" fillId="0" borderId="12" xfId="212" applyNumberFormat="1" applyFont="1" applyBorder="1" applyAlignment="1">
      <alignment horizontal="center"/>
    </xf>
    <xf numFmtId="0" fontId="84" fillId="0" borderId="0" xfId="212" applyFont="1" applyAlignment="1">
      <alignment wrapText="1"/>
    </xf>
    <xf numFmtId="0" fontId="85" fillId="0" borderId="0" xfId="212" applyFont="1"/>
    <xf numFmtId="49" fontId="84" fillId="0" borderId="12" xfId="212" applyNumberFormat="1" applyFont="1" applyBorder="1" applyAlignment="1">
      <alignment horizontal="center"/>
    </xf>
    <xf numFmtId="0" fontId="84" fillId="0" borderId="12" xfId="212" applyFont="1" applyBorder="1"/>
    <xf numFmtId="0" fontId="84" fillId="0" borderId="12" xfId="212" applyFont="1" applyBorder="1" applyAlignment="1">
      <alignment horizontal="center" wrapText="1"/>
    </xf>
    <xf numFmtId="49" fontId="21" fillId="0" borderId="12" xfId="212" applyNumberFormat="1" applyBorder="1" applyAlignment="1">
      <alignment horizontal="center"/>
    </xf>
    <xf numFmtId="0" fontId="21" fillId="0" borderId="12" xfId="212" applyFont="1" applyBorder="1"/>
    <xf numFmtId="3" fontId="21" fillId="0" borderId="12" xfId="212" applyNumberFormat="1" applyFont="1" applyBorder="1" applyAlignment="1">
      <alignment horizontal="center"/>
    </xf>
    <xf numFmtId="3" fontId="21" fillId="0" borderId="12" xfId="212" applyNumberFormat="1" applyBorder="1" applyAlignment="1">
      <alignment horizontal="center"/>
    </xf>
    <xf numFmtId="0" fontId="21" fillId="0" borderId="12" xfId="212" applyBorder="1" applyAlignment="1">
      <alignment horizontal="center" vertical="center"/>
    </xf>
    <xf numFmtId="0" fontId="49" fillId="0" borderId="0" xfId="217" applyFont="1" applyFill="1" applyBorder="1" applyAlignment="1">
      <alignment horizontal="center" wrapText="1"/>
    </xf>
    <xf numFmtId="0" fontId="19" fillId="0" borderId="0" xfId="217" applyFont="1" applyFill="1" applyBorder="1" applyAlignment="1">
      <alignment horizontal="left" wrapText="1"/>
    </xf>
    <xf numFmtId="0" fontId="19" fillId="0" borderId="0" xfId="217" applyFont="1" applyFill="1" applyBorder="1" applyAlignment="1">
      <alignment horizontal="center" wrapText="1"/>
    </xf>
    <xf numFmtId="0" fontId="49" fillId="0" borderId="0" xfId="218" applyFont="1" applyFill="1" applyBorder="1" applyAlignment="1">
      <alignment horizontal="center" vertical="center"/>
    </xf>
    <xf numFmtId="3" fontId="49" fillId="0" borderId="11" xfId="217" applyNumberFormat="1" applyFont="1" applyFill="1" applyBorder="1" applyAlignment="1">
      <alignment horizontal="center" wrapText="1"/>
    </xf>
    <xf numFmtId="0" fontId="49" fillId="0" borderId="11" xfId="217" applyNumberFormat="1" applyFont="1" applyFill="1" applyBorder="1" applyAlignment="1">
      <alignment horizontal="center" wrapText="1"/>
    </xf>
    <xf numFmtId="3" fontId="49" fillId="0" borderId="0" xfId="217" applyNumberFormat="1" applyFont="1" applyFill="1" applyBorder="1" applyAlignment="1">
      <alignment horizontal="center" wrapText="1"/>
    </xf>
    <xf numFmtId="3" fontId="19" fillId="0" borderId="11" xfId="217" applyNumberFormat="1" applyFont="1" applyFill="1" applyBorder="1" applyAlignment="1">
      <alignment horizontal="center" wrapText="1"/>
    </xf>
    <xf numFmtId="0" fontId="19" fillId="0" borderId="11" xfId="217" applyNumberFormat="1" applyFont="1" applyFill="1" applyBorder="1" applyAlignment="1">
      <alignment horizontal="right" wrapText="1"/>
    </xf>
    <xf numFmtId="3" fontId="19" fillId="0" borderId="0" xfId="217" applyNumberFormat="1" applyFont="1" applyFill="1" applyBorder="1" applyAlignment="1">
      <alignment horizontal="left" wrapText="1"/>
    </xf>
    <xf numFmtId="1" fontId="19" fillId="0" borderId="11" xfId="210" applyNumberFormat="1" applyFont="1" applyFill="1" applyBorder="1" applyAlignment="1">
      <alignment horizontal="center" vertical="center"/>
    </xf>
    <xf numFmtId="3" fontId="49" fillId="0" borderId="11" xfId="205" applyNumberFormat="1" applyFont="1" applyFill="1" applyBorder="1" applyAlignment="1">
      <alignment horizontal="center" wrapText="1"/>
    </xf>
    <xf numFmtId="0" fontId="19" fillId="0" borderId="11" xfId="217" applyNumberFormat="1" applyFont="1" applyFill="1" applyBorder="1" applyAlignment="1">
      <alignment horizontal="center" wrapText="1"/>
    </xf>
    <xf numFmtId="3" fontId="19" fillId="0" borderId="0" xfId="217" applyNumberFormat="1" applyFont="1" applyFill="1" applyBorder="1" applyAlignment="1">
      <alignment horizontal="center" wrapText="1"/>
    </xf>
    <xf numFmtId="1" fontId="19" fillId="0" borderId="11" xfId="217" applyNumberFormat="1" applyFont="1" applyFill="1" applyBorder="1" applyAlignment="1">
      <alignment horizontal="center" wrapText="1"/>
    </xf>
    <xf numFmtId="3" fontId="19" fillId="0" borderId="11" xfId="219" applyNumberFormat="1" applyFont="1" applyFill="1" applyBorder="1" applyAlignment="1">
      <alignment horizontal="left" vertical="top" wrapText="1"/>
    </xf>
    <xf numFmtId="3" fontId="49" fillId="0" borderId="11" xfId="0" applyNumberFormat="1" applyFont="1" applyFill="1" applyBorder="1" applyAlignment="1">
      <alignment horizontal="center"/>
    </xf>
    <xf numFmtId="3" fontId="49" fillId="0" borderId="11" xfId="210" applyNumberFormat="1" applyFont="1" applyFill="1" applyBorder="1" applyAlignment="1">
      <alignment horizontal="center" vertical="center"/>
    </xf>
    <xf numFmtId="0" fontId="19" fillId="0" borderId="11" xfId="0" applyFont="1" applyBorder="1"/>
    <xf numFmtId="1" fontId="19" fillId="0" borderId="11" xfId="219" applyNumberFormat="1" applyFont="1" applyFill="1" applyBorder="1" applyAlignment="1" applyProtection="1">
      <alignment horizontal="center" vertical="center" wrapText="1"/>
    </xf>
    <xf numFmtId="3" fontId="19" fillId="0" borderId="11" xfId="217" applyNumberFormat="1" applyFont="1" applyFill="1" applyBorder="1" applyAlignment="1">
      <alignment horizontal="left" vertical="center" wrapText="1"/>
    </xf>
    <xf numFmtId="1" fontId="19" fillId="0" borderId="26" xfId="217" applyNumberFormat="1" applyFont="1" applyFill="1" applyBorder="1" applyAlignment="1">
      <alignment horizontal="center" wrapText="1"/>
    </xf>
    <xf numFmtId="3" fontId="19" fillId="0" borderId="26" xfId="217" applyNumberFormat="1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center"/>
    </xf>
    <xf numFmtId="3" fontId="19" fillId="0" borderId="26" xfId="217" applyNumberFormat="1" applyFont="1" applyFill="1" applyBorder="1" applyAlignment="1">
      <alignment horizontal="center" wrapText="1"/>
    </xf>
    <xf numFmtId="0" fontId="19" fillId="0" borderId="26" xfId="217" applyNumberFormat="1" applyFont="1" applyFill="1" applyBorder="1" applyAlignment="1">
      <alignment horizontal="center" wrapText="1"/>
    </xf>
    <xf numFmtId="1" fontId="19" fillId="0" borderId="12" xfId="217" applyNumberFormat="1" applyFont="1" applyFill="1" applyBorder="1" applyAlignment="1">
      <alignment horizontal="center" wrapText="1"/>
    </xf>
    <xf numFmtId="3" fontId="19" fillId="0" borderId="12" xfId="217" applyNumberFormat="1" applyFont="1" applyFill="1" applyBorder="1" applyAlignment="1">
      <alignment horizontal="center" wrapText="1"/>
    </xf>
    <xf numFmtId="0" fontId="19" fillId="0" borderId="12" xfId="217" applyNumberFormat="1" applyFont="1" applyFill="1" applyBorder="1" applyAlignment="1">
      <alignment horizontal="center" wrapText="1"/>
    </xf>
    <xf numFmtId="1" fontId="19" fillId="0" borderId="27" xfId="217" applyNumberFormat="1" applyFont="1" applyFill="1" applyBorder="1" applyAlignment="1">
      <alignment horizontal="center" wrapText="1"/>
    </xf>
    <xf numFmtId="3" fontId="49" fillId="0" borderId="27" xfId="217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3" fontId="19" fillId="0" borderId="27" xfId="217" applyNumberFormat="1" applyFont="1" applyFill="1" applyBorder="1" applyAlignment="1">
      <alignment horizontal="center" wrapText="1"/>
    </xf>
    <xf numFmtId="0" fontId="19" fillId="0" borderId="27" xfId="217" applyNumberFormat="1" applyFont="1" applyFill="1" applyBorder="1" applyAlignment="1">
      <alignment horizontal="center" wrapText="1"/>
    </xf>
    <xf numFmtId="49" fontId="55" fillId="0" borderId="11" xfId="217" applyNumberFormat="1" applyFont="1" applyFill="1" applyBorder="1" applyAlignment="1">
      <alignment horizontal="center" wrapText="1"/>
    </xf>
    <xf numFmtId="49" fontId="55" fillId="0" borderId="0" xfId="217" applyNumberFormat="1" applyFont="1" applyFill="1" applyBorder="1" applyAlignment="1">
      <alignment horizontal="center" wrapText="1"/>
    </xf>
    <xf numFmtId="3" fontId="19" fillId="0" borderId="0" xfId="219" applyNumberFormat="1" applyFont="1" applyFill="1" applyBorder="1" applyAlignment="1">
      <alignment horizontal="left" vertical="top" wrapText="1"/>
    </xf>
    <xf numFmtId="3" fontId="49" fillId="0" borderId="0" xfId="0" applyNumberFormat="1" applyFont="1" applyFill="1" applyBorder="1" applyAlignment="1">
      <alignment horizontal="center"/>
    </xf>
    <xf numFmtId="0" fontId="19" fillId="0" borderId="0" xfId="217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/>
    <xf numFmtId="1" fontId="19" fillId="0" borderId="0" xfId="217" applyNumberFormat="1" applyFont="1" applyFill="1" applyBorder="1" applyAlignment="1">
      <alignment horizontal="center" wrapText="1"/>
    </xf>
    <xf numFmtId="3" fontId="52" fillId="0" borderId="0" xfId="217" applyNumberFormat="1" applyFont="1" applyFill="1" applyBorder="1" applyAlignment="1">
      <alignment horizontal="left" wrapText="1"/>
    </xf>
    <xf numFmtId="3" fontId="19" fillId="0" borderId="0" xfId="217" applyNumberFormat="1" applyFont="1" applyFill="1" applyBorder="1" applyAlignment="1">
      <alignment horizontal="center"/>
    </xf>
    <xf numFmtId="3" fontId="19" fillId="0" borderId="0" xfId="217" applyNumberFormat="1" applyFont="1" applyFill="1" applyBorder="1" applyAlignment="1">
      <alignment horizontal="left"/>
    </xf>
    <xf numFmtId="0" fontId="49" fillId="0" borderId="0" xfId="217" applyFont="1" applyFill="1" applyBorder="1" applyAlignment="1">
      <alignment horizontal="left"/>
    </xf>
    <xf numFmtId="0" fontId="19" fillId="0" borderId="0" xfId="217" applyFont="1" applyFill="1" applyBorder="1" applyAlignment="1">
      <alignment horizontal="left"/>
    </xf>
    <xf numFmtId="3" fontId="49" fillId="0" borderId="10" xfId="205" applyNumberFormat="1" applyFont="1" applyFill="1" applyBorder="1" applyAlignment="1">
      <alignment horizontal="center" wrapText="1"/>
    </xf>
    <xf numFmtId="0" fontId="19" fillId="0" borderId="0" xfId="217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205" applyFont="1" applyFill="1" applyBorder="1" applyAlignment="1"/>
    <xf numFmtId="49" fontId="19" fillId="0" borderId="11" xfId="217" applyNumberFormat="1" applyFont="1" applyFill="1" applyBorder="1" applyAlignment="1">
      <alignment horizontal="center"/>
    </xf>
    <xf numFmtId="0" fontId="19" fillId="0" borderId="11" xfId="217" applyFont="1" applyFill="1" applyBorder="1" applyAlignment="1">
      <alignment horizontal="left"/>
    </xf>
    <xf numFmtId="0" fontId="19" fillId="0" borderId="11" xfId="217" applyFont="1" applyFill="1" applyBorder="1" applyAlignment="1">
      <alignment horizontal="left" vertical="center"/>
    </xf>
    <xf numFmtId="0" fontId="19" fillId="0" borderId="11" xfId="219" applyFont="1" applyFill="1" applyBorder="1" applyAlignment="1">
      <alignment wrapText="1"/>
    </xf>
    <xf numFmtId="49" fontId="19" fillId="0" borderId="0" xfId="217" applyNumberFormat="1" applyFont="1" applyFill="1" applyBorder="1" applyAlignment="1">
      <alignment horizontal="center" wrapText="1"/>
    </xf>
    <xf numFmtId="3" fontId="19" fillId="0" borderId="11" xfId="217" applyNumberFormat="1" applyFont="1" applyFill="1" applyBorder="1" applyAlignment="1">
      <alignment horizontal="left" vertical="center"/>
    </xf>
    <xf numFmtId="0" fontId="19" fillId="0" borderId="11" xfId="217" applyFont="1" applyFill="1" applyBorder="1" applyAlignment="1">
      <alignment horizontal="left" wrapText="1"/>
    </xf>
    <xf numFmtId="0" fontId="49" fillId="0" borderId="0" xfId="219" applyFont="1"/>
    <xf numFmtId="0" fontId="19" fillId="0" borderId="0" xfId="219" applyFont="1" applyBorder="1" applyAlignment="1">
      <alignment horizontal="left"/>
    </xf>
    <xf numFmtId="0" fontId="55" fillId="0" borderId="0" xfId="219" applyFont="1" applyBorder="1" applyAlignment="1">
      <alignment horizontal="center"/>
    </xf>
    <xf numFmtId="0" fontId="55" fillId="0" borderId="0" xfId="219" applyFont="1"/>
    <xf numFmtId="0" fontId="19" fillId="0" borderId="0" xfId="219" applyFont="1"/>
    <xf numFmtId="0" fontId="19" fillId="0" borderId="0" xfId="219" applyFont="1" applyAlignment="1">
      <alignment horizontal="center"/>
    </xf>
    <xf numFmtId="0" fontId="19" fillId="0" borderId="0" xfId="219" applyFont="1" applyBorder="1" applyAlignment="1">
      <alignment horizontal="center"/>
    </xf>
    <xf numFmtId="0" fontId="19" fillId="0" borderId="0" xfId="219" applyFont="1" applyBorder="1" applyAlignment="1"/>
    <xf numFmtId="0" fontId="19" fillId="0" borderId="0" xfId="217" applyFont="1"/>
    <xf numFmtId="0" fontId="49" fillId="0" borderId="11" xfId="217" applyFont="1" applyFill="1" applyBorder="1" applyAlignment="1">
      <alignment horizontal="center" wrapText="1"/>
    </xf>
    <xf numFmtId="0" fontId="49" fillId="0" borderId="11" xfId="217" applyFont="1" applyFill="1" applyBorder="1" applyAlignment="1">
      <alignment horizontal="center" vertical="center" wrapText="1"/>
    </xf>
    <xf numFmtId="49" fontId="49" fillId="0" borderId="11" xfId="217" applyNumberFormat="1" applyFont="1" applyFill="1" applyBorder="1" applyAlignment="1">
      <alignment horizontal="center" wrapText="1"/>
    </xf>
    <xf numFmtId="166" fontId="49" fillId="0" borderId="11" xfId="217" applyNumberFormat="1" applyFont="1" applyFill="1" applyBorder="1" applyAlignment="1">
      <alignment horizontal="center" wrapText="1"/>
    </xf>
    <xf numFmtId="0" fontId="49" fillId="0" borderId="23" xfId="217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85" fillId="0" borderId="12" xfId="212" applyFont="1" applyBorder="1"/>
    <xf numFmtId="0" fontId="21" fillId="0" borderId="12" xfId="212" applyFont="1" applyBorder="1" applyAlignment="1">
      <alignment wrapText="1"/>
    </xf>
    <xf numFmtId="0" fontId="21" fillId="0" borderId="0" xfId="212" applyAlignment="1"/>
    <xf numFmtId="49" fontId="19" fillId="0" borderId="0" xfId="210" applyNumberFormat="1" applyFont="1" applyFill="1" applyBorder="1" applyAlignment="1">
      <alignment horizontal="center" vertical="center" wrapText="1"/>
    </xf>
    <xf numFmtId="3" fontId="56" fillId="31" borderId="0" xfId="210" applyNumberFormat="1" applyFont="1" applyFill="1" applyBorder="1" applyAlignment="1">
      <alignment horizontal="center" vertical="center" wrapText="1"/>
    </xf>
    <xf numFmtId="0" fontId="21" fillId="31" borderId="0" xfId="212" applyFill="1"/>
    <xf numFmtId="0" fontId="86" fillId="31" borderId="0" xfId="210" applyFont="1" applyFill="1"/>
    <xf numFmtId="49" fontId="86" fillId="31" borderId="0" xfId="210" applyNumberFormat="1" applyFont="1" applyFill="1" applyAlignment="1">
      <alignment horizontal="center"/>
    </xf>
    <xf numFmtId="49" fontId="19" fillId="31" borderId="28" xfId="210" applyNumberFormat="1" applyFill="1" applyBorder="1" applyAlignment="1">
      <alignment horizontal="center" vertical="center" wrapText="1"/>
    </xf>
    <xf numFmtId="0" fontId="86" fillId="31" borderId="28" xfId="210" applyFont="1" applyFill="1" applyBorder="1" applyAlignment="1">
      <alignment horizontal="left" vertical="top" wrapText="1"/>
    </xf>
    <xf numFmtId="3" fontId="56" fillId="31" borderId="28" xfId="210" applyNumberFormat="1" applyFont="1" applyFill="1" applyBorder="1" applyAlignment="1">
      <alignment horizontal="center" vertical="center" wrapText="1"/>
    </xf>
    <xf numFmtId="0" fontId="57" fillId="0" borderId="28" xfId="210" applyFont="1" applyFill="1" applyBorder="1" applyAlignment="1">
      <alignment horizontal="center" vertical="center" wrapText="1"/>
    </xf>
    <xf numFmtId="0" fontId="61" fillId="0" borderId="28" xfId="210" applyFont="1" applyFill="1" applyBorder="1" applyAlignment="1">
      <alignment horizontal="left" vertical="center"/>
    </xf>
    <xf numFmtId="0" fontId="61" fillId="0" borderId="28" xfId="210" applyFont="1" applyFill="1" applyBorder="1" applyAlignment="1">
      <alignment horizontal="center" vertical="center"/>
    </xf>
    <xf numFmtId="0" fontId="55" fillId="0" borderId="28" xfId="210" applyFont="1" applyFill="1" applyBorder="1" applyAlignment="1">
      <alignment horizontal="left" vertical="center" wrapText="1"/>
    </xf>
    <xf numFmtId="3" fontId="64" fillId="23" borderId="28" xfId="0" applyNumberFormat="1" applyFont="1" applyFill="1" applyBorder="1" applyAlignment="1">
      <alignment horizontal="center"/>
    </xf>
    <xf numFmtId="3" fontId="64" fillId="11" borderId="28" xfId="0" applyNumberFormat="1" applyFont="1" applyFill="1" applyBorder="1" applyAlignment="1">
      <alignment horizontal="center"/>
    </xf>
    <xf numFmtId="3" fontId="64" fillId="6" borderId="28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8" xfId="210" applyFont="1" applyFill="1" applyBorder="1" applyAlignment="1">
      <alignment horizontal="left" vertical="center"/>
    </xf>
    <xf numFmtId="0" fontId="19" fillId="0" borderId="28" xfId="0" applyFont="1" applyBorder="1" applyAlignment="1">
      <alignment horizontal="left"/>
    </xf>
    <xf numFmtId="0" fontId="56" fillId="0" borderId="28" xfId="0" applyFont="1" applyBorder="1" applyAlignment="1">
      <alignment horizontal="center"/>
    </xf>
    <xf numFmtId="0" fontId="61" fillId="0" borderId="28" xfId="210" applyFont="1" applyFill="1" applyBorder="1" applyAlignment="1">
      <alignment horizontal="center" vertical="center" wrapText="1"/>
    </xf>
    <xf numFmtId="0" fontId="19" fillId="0" borderId="28" xfId="210" applyFont="1" applyFill="1" applyBorder="1" applyAlignment="1">
      <alignment horizontal="center" vertical="center" wrapText="1"/>
    </xf>
    <xf numFmtId="3" fontId="55" fillId="0" borderId="28" xfId="210" applyNumberFormat="1" applyFont="1" applyFill="1" applyBorder="1" applyAlignment="1">
      <alignment horizontal="center" vertical="center"/>
    </xf>
    <xf numFmtId="3" fontId="56" fillId="23" borderId="28" xfId="0" applyNumberFormat="1" applyFont="1" applyFill="1" applyBorder="1" applyAlignment="1">
      <alignment horizontal="center"/>
    </xf>
    <xf numFmtId="3" fontId="56" fillId="11" borderId="28" xfId="0" applyNumberFormat="1" applyFont="1" applyFill="1" applyBorder="1" applyAlignment="1">
      <alignment horizontal="center"/>
    </xf>
    <xf numFmtId="3" fontId="61" fillId="11" borderId="28" xfId="0" applyNumberFormat="1" applyFont="1" applyFill="1" applyBorder="1" applyAlignment="1">
      <alignment horizontal="center"/>
    </xf>
    <xf numFmtId="0" fontId="87" fillId="0" borderId="0" xfId="210" applyFont="1" applyBorder="1" applyAlignment="1">
      <alignment horizontal="left" vertical="top" wrapText="1"/>
    </xf>
    <xf numFmtId="49" fontId="19" fillId="31" borderId="0" xfId="210" applyNumberFormat="1" applyFill="1" applyBorder="1" applyAlignment="1">
      <alignment horizontal="center" vertical="center" wrapText="1"/>
    </xf>
    <xf numFmtId="0" fontId="86" fillId="31" borderId="0" xfId="210" applyFont="1" applyFill="1" applyBorder="1" applyAlignment="1">
      <alignment horizontal="left" vertical="top" wrapText="1"/>
    </xf>
    <xf numFmtId="0" fontId="88" fillId="31" borderId="0" xfId="210" applyFont="1" applyFill="1" applyBorder="1" applyAlignment="1">
      <alignment horizontal="left" vertical="top" wrapText="1"/>
    </xf>
    <xf numFmtId="166" fontId="49" fillId="32" borderId="11" xfId="0" applyNumberFormat="1" applyFont="1" applyFill="1" applyBorder="1" applyAlignment="1">
      <alignment horizontal="center"/>
    </xf>
    <xf numFmtId="0" fontId="63" fillId="0" borderId="28" xfId="215" applyFont="1" applyBorder="1" applyAlignment="1">
      <alignment horizontal="left" vertical="center" wrapText="1"/>
    </xf>
    <xf numFmtId="0" fontId="83" fillId="0" borderId="0" xfId="212" applyFont="1"/>
    <xf numFmtId="0" fontId="21" fillId="0" borderId="0" xfId="212" applyAlignment="1">
      <alignment wrapText="1"/>
    </xf>
    <xf numFmtId="0" fontId="0" fillId="0" borderId="0" xfId="0" applyFill="1"/>
    <xf numFmtId="0" fontId="72" fillId="7" borderId="10" xfId="0" applyFont="1" applyFill="1" applyBorder="1" applyAlignment="1">
      <alignment horizontal="center" vertical="center"/>
    </xf>
    <xf numFmtId="0" fontId="72" fillId="14" borderId="10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3" fontId="49" fillId="23" borderId="18" xfId="210" applyNumberFormat="1" applyFont="1" applyFill="1" applyBorder="1" applyAlignment="1">
      <alignment horizontal="center" vertical="center"/>
    </xf>
    <xf numFmtId="3" fontId="56" fillId="6" borderId="18" xfId="0" applyNumberFormat="1" applyFont="1" applyFill="1" applyBorder="1" applyAlignment="1">
      <alignment horizontal="center"/>
    </xf>
    <xf numFmtId="3" fontId="56" fillId="11" borderId="18" xfId="0" applyNumberFormat="1" applyFont="1" applyFill="1" applyBorder="1" applyAlignment="1">
      <alignment horizontal="center"/>
    </xf>
    <xf numFmtId="0" fontId="49" fillId="0" borderId="18" xfId="210" applyFont="1" applyFill="1" applyBorder="1" applyAlignment="1">
      <alignment horizontal="center" vertical="center" wrapText="1"/>
    </xf>
    <xf numFmtId="0" fontId="19" fillId="0" borderId="18" xfId="210" applyFont="1" applyFill="1" applyBorder="1" applyAlignment="1">
      <alignment horizontal="center" vertical="center" wrapText="1"/>
    </xf>
    <xf numFmtId="3" fontId="19" fillId="0" borderId="18" xfId="210" applyNumberFormat="1" applyFont="1" applyFill="1" applyBorder="1" applyAlignment="1">
      <alignment horizontal="center" vertical="center"/>
    </xf>
    <xf numFmtId="0" fontId="19" fillId="0" borderId="19" xfId="210" applyFont="1" applyFill="1" applyBorder="1" applyAlignment="1">
      <alignment horizontal="left" vertical="center"/>
    </xf>
    <xf numFmtId="0" fontId="49" fillId="0" borderId="28" xfId="210" applyFont="1" applyFill="1" applyBorder="1" applyAlignment="1">
      <alignment horizontal="center" vertical="center"/>
    </xf>
    <xf numFmtId="0" fontId="49" fillId="0" borderId="28" xfId="210" applyFont="1" applyFill="1" applyBorder="1" applyAlignment="1">
      <alignment horizontal="center" vertical="center" wrapText="1"/>
    </xf>
    <xf numFmtId="0" fontId="19" fillId="0" borderId="28" xfId="210" applyFont="1" applyFill="1" applyBorder="1" applyAlignment="1">
      <alignment horizontal="center" vertical="center"/>
    </xf>
    <xf numFmtId="3" fontId="19" fillId="0" borderId="28" xfId="210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/>
    </xf>
    <xf numFmtId="0" fontId="19" fillId="0" borderId="10" xfId="210" applyFont="1" applyFill="1" applyBorder="1" applyAlignment="1">
      <alignment horizontal="center" vertical="center" wrapText="1"/>
    </xf>
    <xf numFmtId="3" fontId="55" fillId="0" borderId="10" xfId="210" applyNumberFormat="1" applyFont="1" applyFill="1" applyBorder="1" applyAlignment="1">
      <alignment horizontal="center" vertical="center"/>
    </xf>
    <xf numFmtId="0" fontId="101" fillId="0" borderId="11" xfId="210" applyFont="1" applyFill="1" applyBorder="1" applyAlignment="1">
      <alignment horizontal="left" vertical="center"/>
    </xf>
    <xf numFmtId="0" fontId="62" fillId="0" borderId="28" xfId="210" applyFont="1" applyFill="1" applyBorder="1" applyAlignment="1">
      <alignment horizontal="center" vertical="center"/>
    </xf>
    <xf numFmtId="49" fontId="49" fillId="0" borderId="28" xfId="0" applyNumberFormat="1" applyFont="1" applyFill="1" applyBorder="1" applyAlignment="1">
      <alignment horizontal="center"/>
    </xf>
    <xf numFmtId="0" fontId="49" fillId="0" borderId="10" xfId="210" applyFont="1" applyFill="1" applyBorder="1" applyAlignment="1">
      <alignment horizontal="center" vertical="center"/>
    </xf>
    <xf numFmtId="0" fontId="55" fillId="0" borderId="10" xfId="210" applyFont="1" applyFill="1" applyBorder="1" applyAlignment="1">
      <alignment horizontal="left" vertical="center" wrapText="1"/>
    </xf>
    <xf numFmtId="0" fontId="61" fillId="0" borderId="10" xfId="21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210" applyFont="1" applyFill="1" applyBorder="1" applyAlignment="1">
      <alignment horizontal="left" vertical="center"/>
    </xf>
    <xf numFmtId="0" fontId="49" fillId="0" borderId="18" xfId="210" applyFont="1" applyFill="1" applyBorder="1" applyAlignment="1">
      <alignment horizontal="left" vertical="center"/>
    </xf>
    <xf numFmtId="0" fontId="49" fillId="0" borderId="18" xfId="210" applyFont="1" applyFill="1" applyBorder="1" applyAlignment="1">
      <alignment horizontal="center" vertical="center"/>
    </xf>
    <xf numFmtId="49" fontId="49" fillId="0" borderId="18" xfId="0" applyNumberFormat="1" applyFont="1" applyFill="1" applyBorder="1" applyAlignment="1">
      <alignment horizontal="center"/>
    </xf>
    <xf numFmtId="166" fontId="56" fillId="23" borderId="18" xfId="0" applyNumberFormat="1" applyFont="1" applyFill="1" applyBorder="1" applyAlignment="1">
      <alignment horizontal="center"/>
    </xf>
    <xf numFmtId="166" fontId="49" fillId="6" borderId="18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55" fillId="0" borderId="18" xfId="210" applyFont="1" applyFill="1" applyBorder="1" applyAlignment="1">
      <alignment horizontal="left" vertical="center"/>
    </xf>
    <xf numFmtId="3" fontId="56" fillId="6" borderId="28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01" fillId="0" borderId="28" xfId="210" applyFont="1" applyFill="1" applyBorder="1" applyAlignment="1">
      <alignment horizontal="left" vertical="center"/>
    </xf>
    <xf numFmtId="3" fontId="49" fillId="0" borderId="0" xfId="217" applyNumberFormat="1" applyFont="1" applyFill="1" applyBorder="1" applyAlignment="1">
      <alignment horizontal="left" vertical="center" wrapText="1"/>
    </xf>
    <xf numFmtId="0" fontId="49" fillId="0" borderId="0" xfId="0" applyFont="1"/>
    <xf numFmtId="49" fontId="72" fillId="7" borderId="10" xfId="0" applyNumberFormat="1" applyFont="1" applyFill="1" applyBorder="1" applyAlignment="1">
      <alignment horizontal="center" vertical="center"/>
    </xf>
    <xf numFmtId="1" fontId="55" fillId="0" borderId="11" xfId="210" applyNumberFormat="1" applyFont="1" applyFill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/>
    </xf>
    <xf numFmtId="0" fontId="102" fillId="0" borderId="28" xfId="0" applyFont="1" applyBorder="1"/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19" fillId="0" borderId="28" xfId="21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8" fillId="0" borderId="28" xfId="0" applyFont="1" applyBorder="1"/>
    <xf numFmtId="0" fontId="58" fillId="0" borderId="28" xfId="0" applyFont="1" applyBorder="1" applyAlignment="1">
      <alignment horizontal="center" wrapText="1"/>
    </xf>
    <xf numFmtId="3" fontId="56" fillId="0" borderId="28" xfId="0" applyNumberFormat="1" applyFont="1" applyBorder="1" applyAlignment="1">
      <alignment horizontal="center"/>
    </xf>
    <xf numFmtId="1" fontId="57" fillId="0" borderId="28" xfId="213" applyNumberFormat="1" applyFont="1" applyBorder="1" applyAlignment="1">
      <alignment horizontal="center" vertical="center" wrapText="1"/>
    </xf>
    <xf numFmtId="0" fontId="57" fillId="0" borderId="28" xfId="213" applyFont="1" applyBorder="1" applyAlignment="1">
      <alignment horizontal="left" vertical="center" wrapText="1"/>
    </xf>
    <xf numFmtId="0" fontId="19" fillId="0" borderId="28" xfId="210" applyFont="1" applyFill="1" applyBorder="1" applyAlignment="1" applyProtection="1">
      <alignment horizontal="center" vertical="center" wrapText="1"/>
    </xf>
    <xf numFmtId="3" fontId="49" fillId="0" borderId="28" xfId="210" applyNumberFormat="1" applyFont="1" applyFill="1" applyBorder="1" applyAlignment="1">
      <alignment horizontal="center" vertical="center" wrapText="1"/>
    </xf>
    <xf numFmtId="49" fontId="102" fillId="0" borderId="28" xfId="0" applyNumberFormat="1" applyFont="1" applyBorder="1" applyAlignment="1">
      <alignment horizontal="center"/>
    </xf>
    <xf numFmtId="0" fontId="63" fillId="0" borderId="18" xfId="0" applyFont="1" applyBorder="1" applyAlignment="1">
      <alignment horizontal="left"/>
    </xf>
    <xf numFmtId="0" fontId="72" fillId="0" borderId="28" xfId="215" applyFont="1" applyBorder="1" applyAlignment="1">
      <alignment horizontal="left" vertical="center" wrapText="1"/>
    </xf>
    <xf numFmtId="0" fontId="72" fillId="0" borderId="28" xfId="210" applyFont="1" applyFill="1" applyBorder="1" applyAlignment="1">
      <alignment horizontal="left" vertical="center" wrapText="1"/>
    </xf>
    <xf numFmtId="0" fontId="72" fillId="7" borderId="28" xfId="0" applyFont="1" applyFill="1" applyBorder="1" applyAlignment="1">
      <alignment horizontal="center" vertical="center"/>
    </xf>
    <xf numFmtId="167" fontId="71" fillId="7" borderId="28" xfId="210" applyNumberFormat="1" applyFont="1" applyFill="1" applyBorder="1" applyAlignment="1">
      <alignment horizontal="center" vertical="center"/>
    </xf>
    <xf numFmtId="0" fontId="72" fillId="14" borderId="28" xfId="0" applyFont="1" applyFill="1" applyBorder="1" applyAlignment="1">
      <alignment horizontal="center" vertical="center"/>
    </xf>
    <xf numFmtId="167" fontId="71" fillId="14" borderId="28" xfId="210" applyNumberFormat="1" applyFont="1" applyFill="1" applyBorder="1" applyAlignment="1">
      <alignment horizontal="center" vertical="center"/>
    </xf>
    <xf numFmtId="0" fontId="63" fillId="0" borderId="28" xfId="210" applyFont="1" applyFill="1" applyBorder="1" applyAlignment="1">
      <alignment horizontal="left" vertical="center" wrapText="1"/>
    </xf>
    <xf numFmtId="0" fontId="63" fillId="0" borderId="28" xfId="210" applyFont="1" applyFill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63" fillId="0" borderId="28" xfId="0" applyFont="1" applyBorder="1" applyAlignment="1">
      <alignment horizontal="left" wrapText="1"/>
    </xf>
    <xf numFmtId="49" fontId="72" fillId="14" borderId="18" xfId="0" applyNumberFormat="1" applyFont="1" applyFill="1" applyBorder="1" applyAlignment="1">
      <alignment horizontal="center" vertical="center"/>
    </xf>
    <xf numFmtId="0" fontId="63" fillId="0" borderId="28" xfId="0" applyFont="1" applyBorder="1" applyAlignment="1">
      <alignment horizontal="left"/>
    </xf>
    <xf numFmtId="1" fontId="55" fillId="0" borderId="28" xfId="213" applyNumberFormat="1" applyFont="1" applyBorder="1" applyAlignment="1">
      <alignment horizontal="center" vertical="center" wrapText="1"/>
    </xf>
    <xf numFmtId="0" fontId="19" fillId="0" borderId="28" xfId="213" applyFont="1" applyBorder="1" applyAlignment="1">
      <alignment horizontal="left" vertical="center" wrapText="1"/>
    </xf>
    <xf numFmtId="0" fontId="103" fillId="0" borderId="28" xfId="213" applyFont="1" applyFill="1" applyBorder="1" applyAlignment="1">
      <alignment horizontal="left" vertical="center"/>
    </xf>
    <xf numFmtId="0" fontId="103" fillId="0" borderId="28" xfId="213" applyFont="1" applyBorder="1" applyAlignment="1">
      <alignment horizontal="center" vertical="center"/>
    </xf>
    <xf numFmtId="0" fontId="0" fillId="0" borderId="28" xfId="210" applyFont="1" applyFill="1" applyBorder="1" applyAlignment="1">
      <alignment horizontal="center" vertical="center" wrapText="1"/>
    </xf>
    <xf numFmtId="0" fontId="19" fillId="0" borderId="28" xfId="210" applyFont="1" applyFill="1" applyBorder="1" applyAlignment="1">
      <alignment horizontal="center"/>
    </xf>
    <xf numFmtId="49" fontId="103" fillId="0" borderId="28" xfId="210" applyNumberFormat="1" applyFont="1" applyFill="1" applyBorder="1" applyAlignment="1" applyProtection="1">
      <alignment horizontal="center" vertical="center"/>
    </xf>
    <xf numFmtId="0" fontId="55" fillId="0" borderId="28" xfId="213" applyFont="1" applyFill="1" applyBorder="1" applyAlignment="1">
      <alignment horizontal="left" vertical="center"/>
    </xf>
    <xf numFmtId="0" fontId="55" fillId="0" borderId="28" xfId="213" applyFont="1" applyBorder="1" applyAlignment="1">
      <alignment horizontal="center" vertical="center"/>
    </xf>
    <xf numFmtId="166" fontId="49" fillId="0" borderId="28" xfId="210" applyNumberFormat="1" applyFont="1" applyFill="1" applyBorder="1" applyAlignment="1">
      <alignment horizontal="center" vertical="center" wrapText="1"/>
    </xf>
    <xf numFmtId="0" fontId="0" fillId="0" borderId="28" xfId="210" applyFont="1" applyFill="1" applyBorder="1" applyAlignment="1" applyProtection="1">
      <alignment horizontal="center" vertical="center" wrapText="1"/>
    </xf>
    <xf numFmtId="49" fontId="19" fillId="0" borderId="11" xfId="210" applyNumberFormat="1" applyFont="1" applyFill="1" applyBorder="1" applyAlignment="1" applyProtection="1">
      <alignment horizontal="center" vertical="center"/>
    </xf>
    <xf numFmtId="3" fontId="19" fillId="0" borderId="0" xfId="217" applyNumberFormat="1" applyFont="1" applyFill="1" applyBorder="1" applyAlignment="1">
      <alignment horizontal="center" vertical="center" wrapText="1"/>
    </xf>
    <xf numFmtId="3" fontId="49" fillId="0" borderId="11" xfId="21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/>
    </xf>
    <xf numFmtId="0" fontId="72" fillId="0" borderId="28" xfId="0" applyFont="1" applyBorder="1" applyAlignment="1">
      <alignment horizontal="left" vertical="center"/>
    </xf>
    <xf numFmtId="49" fontId="72" fillId="7" borderId="28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62" fillId="0" borderId="28" xfId="0" applyFont="1" applyFill="1" applyBorder="1" applyAlignment="1">
      <alignment horizontal="left"/>
    </xf>
    <xf numFmtId="0" fontId="56" fillId="0" borderId="28" xfId="0" applyFont="1" applyFill="1" applyBorder="1" applyAlignment="1">
      <alignment horizontal="center"/>
    </xf>
    <xf numFmtId="0" fontId="19" fillId="0" borderId="28" xfId="210" applyFont="1" applyFill="1" applyBorder="1" applyAlignment="1">
      <alignment horizontal="left" vertical="center" wrapText="1"/>
    </xf>
    <xf numFmtId="3" fontId="62" fillId="6" borderId="28" xfId="0" applyNumberFormat="1" applyFont="1" applyFill="1" applyBorder="1" applyAlignment="1">
      <alignment horizontal="center"/>
    </xf>
    <xf numFmtId="0" fontId="49" fillId="0" borderId="28" xfId="210" applyFont="1" applyFill="1" applyBorder="1" applyAlignment="1">
      <alignment horizontal="left" vertical="center"/>
    </xf>
    <xf numFmtId="0" fontId="49" fillId="0" borderId="28" xfId="0" applyFont="1" applyFill="1" applyBorder="1" applyAlignment="1">
      <alignment horizontal="center"/>
    </xf>
    <xf numFmtId="0" fontId="60" fillId="0" borderId="28" xfId="210" applyFont="1" applyFill="1" applyBorder="1" applyAlignment="1">
      <alignment horizontal="left" vertical="center"/>
    </xf>
    <xf numFmtId="0" fontId="62" fillId="0" borderId="28" xfId="0" applyFont="1" applyBorder="1" applyAlignment="1">
      <alignment horizontal="left"/>
    </xf>
    <xf numFmtId="0" fontId="0" fillId="0" borderId="28" xfId="0" applyFont="1" applyBorder="1"/>
    <xf numFmtId="166" fontId="56" fillId="6" borderId="28" xfId="0" applyNumberFormat="1" applyFont="1" applyFill="1" applyBorder="1" applyAlignment="1">
      <alignment horizontal="center"/>
    </xf>
    <xf numFmtId="3" fontId="56" fillId="33" borderId="28" xfId="0" applyNumberFormat="1" applyFont="1" applyFill="1" applyBorder="1" applyAlignment="1">
      <alignment horizontal="center"/>
    </xf>
    <xf numFmtId="3" fontId="56" fillId="34" borderId="28" xfId="0" applyNumberFormat="1" applyFont="1" applyFill="1" applyBorder="1" applyAlignment="1">
      <alignment horizontal="center"/>
    </xf>
    <xf numFmtId="3" fontId="101" fillId="35" borderId="28" xfId="0" applyNumberFormat="1" applyFont="1" applyFill="1" applyBorder="1" applyAlignment="1">
      <alignment horizontal="center"/>
    </xf>
    <xf numFmtId="49" fontId="56" fillId="6" borderId="11" xfId="0" applyNumberFormat="1" applyFont="1" applyFill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103" fillId="0" borderId="28" xfId="0" applyFont="1" applyBorder="1" applyAlignment="1">
      <alignment horizontal="center"/>
    </xf>
    <xf numFmtId="0" fontId="103" fillId="0" borderId="28" xfId="0" applyFont="1" applyBorder="1" applyAlignment="1">
      <alignment horizontal="center" wrapText="1"/>
    </xf>
    <xf numFmtId="0" fontId="103" fillId="0" borderId="11" xfId="0" applyFont="1" applyFill="1" applyBorder="1" applyAlignment="1">
      <alignment horizontal="center"/>
    </xf>
    <xf numFmtId="0" fontId="103" fillId="0" borderId="11" xfId="0" applyFont="1" applyBorder="1" applyAlignment="1">
      <alignment horizontal="center" wrapText="1"/>
    </xf>
    <xf numFmtId="3" fontId="105" fillId="35" borderId="28" xfId="0" applyNumberFormat="1" applyFont="1" applyFill="1" applyBorder="1" applyAlignment="1">
      <alignment horizontal="center"/>
    </xf>
    <xf numFmtId="170" fontId="105" fillId="35" borderId="28" xfId="0" applyNumberFormat="1" applyFont="1" applyFill="1" applyBorder="1" applyAlignment="1">
      <alignment horizontal="center"/>
    </xf>
    <xf numFmtId="3" fontId="105" fillId="35" borderId="11" xfId="0" applyNumberFormat="1" applyFont="1" applyFill="1" applyBorder="1" applyAlignment="1">
      <alignment horizontal="center"/>
    </xf>
    <xf numFmtId="3" fontId="104" fillId="35" borderId="11" xfId="0" applyNumberFormat="1" applyFont="1" applyFill="1" applyBorder="1" applyAlignment="1">
      <alignment horizontal="center"/>
    </xf>
    <xf numFmtId="0" fontId="106" fillId="0" borderId="11" xfId="0" applyFont="1" applyFill="1" applyBorder="1" applyAlignment="1">
      <alignment horizontal="center"/>
    </xf>
    <xf numFmtId="0" fontId="61" fillId="22" borderId="32" xfId="210" applyFont="1" applyFill="1" applyBorder="1" applyAlignment="1">
      <alignment vertical="center"/>
    </xf>
    <xf numFmtId="0" fontId="60" fillId="0" borderId="0" xfId="217" applyFont="1" applyBorder="1" applyAlignment="1">
      <alignment horizontal="left" vertical="center" wrapText="1"/>
    </xf>
    <xf numFmtId="0" fontId="89" fillId="0" borderId="0" xfId="218" applyFont="1" applyFill="1" applyBorder="1" applyAlignment="1">
      <alignment horizontal="left" vertical="center"/>
    </xf>
    <xf numFmtId="0" fontId="89" fillId="0" borderId="0" xfId="217" applyFont="1" applyFill="1" applyBorder="1" applyAlignment="1">
      <alignment horizontal="left" wrapText="1"/>
    </xf>
    <xf numFmtId="3" fontId="19" fillId="0" borderId="0" xfId="217" applyNumberFormat="1" applyFont="1" applyFill="1" applyBorder="1" applyAlignment="1">
      <alignment horizontal="left" vertical="center" wrapText="1"/>
    </xf>
    <xf numFmtId="3" fontId="19" fillId="0" borderId="33" xfId="217" applyNumberFormat="1" applyFont="1" applyFill="1" applyBorder="1" applyAlignment="1">
      <alignment horizontal="center" wrapText="1"/>
    </xf>
    <xf numFmtId="49" fontId="19" fillId="0" borderId="11" xfId="217" applyNumberFormat="1" applyFont="1" applyFill="1" applyBorder="1" applyAlignment="1">
      <alignment horizontal="center" wrapText="1"/>
    </xf>
    <xf numFmtId="4" fontId="9" fillId="0" borderId="0" xfId="190" applyNumberFormat="1" applyFill="1" applyBorder="1" applyAlignment="1" applyProtection="1">
      <alignment vertical="center"/>
    </xf>
    <xf numFmtId="4" fontId="90" fillId="0" borderId="0" xfId="190" applyNumberFormat="1" applyFont="1" applyFill="1" applyBorder="1" applyAlignment="1" applyProtection="1">
      <alignment vertical="center"/>
    </xf>
    <xf numFmtId="3" fontId="49" fillId="0" borderId="11" xfId="0" applyNumberFormat="1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center"/>
    </xf>
    <xf numFmtId="0" fontId="103" fillId="0" borderId="18" xfId="210" applyFont="1" applyFill="1" applyBorder="1" applyAlignment="1">
      <alignment horizontal="center" vertical="center"/>
    </xf>
    <xf numFmtId="0" fontId="49" fillId="36" borderId="0" xfId="210" applyFont="1" applyFill="1" applyBorder="1" applyAlignment="1">
      <alignment horizontal="center" vertical="center"/>
    </xf>
    <xf numFmtId="0" fontId="19" fillId="36" borderId="0" xfId="210" applyFont="1" applyFill="1" applyBorder="1" applyAlignment="1">
      <alignment horizontal="center" vertical="center"/>
    </xf>
    <xf numFmtId="0" fontId="67" fillId="36" borderId="0" xfId="210" applyFont="1" applyFill="1" applyBorder="1" applyAlignment="1">
      <alignment horizontal="left" vertical="center"/>
    </xf>
    <xf numFmtId="0" fontId="67" fillId="36" borderId="0" xfId="210" applyFont="1" applyFill="1" applyBorder="1" applyAlignment="1">
      <alignment horizontal="center" vertical="center"/>
    </xf>
    <xf numFmtId="0" fontId="63" fillId="36" borderId="0" xfId="210" applyFont="1" applyFill="1" applyBorder="1" applyAlignment="1">
      <alignment horizontal="left" vertical="center" wrapText="1"/>
    </xf>
    <xf numFmtId="3" fontId="67" fillId="36" borderId="0" xfId="210" applyNumberFormat="1" applyFont="1" applyFill="1" applyBorder="1" applyAlignment="1">
      <alignment horizontal="center" vertical="center"/>
    </xf>
    <xf numFmtId="0" fontId="63" fillId="36" borderId="0" xfId="210" applyFont="1" applyFill="1" applyBorder="1" applyAlignment="1">
      <alignment horizontal="left" vertical="center"/>
    </xf>
    <xf numFmtId="0" fontId="63" fillId="36" borderId="0" xfId="210" applyFont="1" applyFill="1" applyBorder="1" applyAlignment="1">
      <alignment horizontal="center" vertical="center"/>
    </xf>
    <xf numFmtId="4" fontId="68" fillId="36" borderId="0" xfId="210" applyNumberFormat="1" applyFont="1" applyFill="1" applyBorder="1" applyAlignment="1">
      <alignment vertical="center"/>
    </xf>
    <xf numFmtId="4" fontId="67" fillId="36" borderId="0" xfId="210" applyNumberFormat="1" applyFont="1" applyFill="1" applyBorder="1" applyAlignment="1">
      <alignment vertical="center"/>
    </xf>
    <xf numFmtId="0" fontId="63" fillId="36" borderId="0" xfId="210" applyFont="1" applyFill="1" applyBorder="1" applyAlignment="1">
      <alignment horizontal="center"/>
    </xf>
    <xf numFmtId="0" fontId="69" fillId="36" borderId="0" xfId="210" applyFont="1" applyFill="1" applyBorder="1" applyAlignment="1">
      <alignment horizontal="center"/>
    </xf>
    <xf numFmtId="4" fontId="70" fillId="36" borderId="0" xfId="210" applyNumberFormat="1" applyFont="1" applyFill="1" applyBorder="1" applyAlignment="1">
      <alignment horizontal="center" vertical="center"/>
    </xf>
    <xf numFmtId="0" fontId="49" fillId="31" borderId="0" xfId="210" applyFont="1" applyFill="1" applyBorder="1" applyAlignment="1">
      <alignment horizontal="center" vertical="center"/>
    </xf>
    <xf numFmtId="0" fontId="19" fillId="31" borderId="0" xfId="210" applyFont="1" applyFill="1" applyBorder="1" applyAlignment="1">
      <alignment horizontal="center" vertical="center"/>
    </xf>
    <xf numFmtId="0" fontId="67" fillId="31" borderId="0" xfId="210" applyFont="1" applyFill="1" applyBorder="1" applyAlignment="1">
      <alignment horizontal="left" vertical="center"/>
    </xf>
    <xf numFmtId="0" fontId="67" fillId="31" borderId="0" xfId="210" applyFont="1" applyFill="1" applyBorder="1" applyAlignment="1">
      <alignment horizontal="center" vertical="center"/>
    </xf>
    <xf numFmtId="0" fontId="63" fillId="31" borderId="0" xfId="210" applyFont="1" applyFill="1" applyBorder="1" applyAlignment="1">
      <alignment horizontal="left" vertical="center" wrapText="1"/>
    </xf>
    <xf numFmtId="3" fontId="67" fillId="31" borderId="0" xfId="210" applyNumberFormat="1" applyFont="1" applyFill="1" applyBorder="1" applyAlignment="1">
      <alignment horizontal="center" vertical="center"/>
    </xf>
    <xf numFmtId="0" fontId="63" fillId="31" borderId="0" xfId="210" applyFont="1" applyFill="1" applyBorder="1" applyAlignment="1">
      <alignment horizontal="left" vertical="center"/>
    </xf>
    <xf numFmtId="0" fontId="63" fillId="31" borderId="0" xfId="210" applyFont="1" applyFill="1" applyBorder="1" applyAlignment="1">
      <alignment horizontal="center" vertical="center"/>
    </xf>
    <xf numFmtId="4" fontId="68" fillId="31" borderId="0" xfId="210" applyNumberFormat="1" applyFont="1" applyFill="1" applyBorder="1" applyAlignment="1">
      <alignment vertical="center"/>
    </xf>
    <xf numFmtId="4" fontId="67" fillId="31" borderId="0" xfId="210" applyNumberFormat="1" applyFont="1" applyFill="1" applyBorder="1" applyAlignment="1">
      <alignment vertical="center"/>
    </xf>
    <xf numFmtId="0" fontId="63" fillId="31" borderId="0" xfId="210" applyFont="1" applyFill="1" applyBorder="1" applyAlignment="1">
      <alignment horizontal="center"/>
    </xf>
    <xf numFmtId="0" fontId="69" fillId="31" borderId="0" xfId="210" applyFont="1" applyFill="1" applyBorder="1" applyAlignment="1">
      <alignment horizontal="center"/>
    </xf>
    <xf numFmtId="4" fontId="70" fillId="31" borderId="0" xfId="21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3" fillId="31" borderId="0" xfId="210" applyFont="1" applyFill="1" applyBorder="1" applyAlignment="1">
      <alignment horizontal="left" vertical="center"/>
    </xf>
    <xf numFmtId="0" fontId="50" fillId="31" borderId="0" xfId="210" applyFont="1" applyFill="1" applyBorder="1" applyAlignment="1">
      <alignment horizontal="left" vertical="center"/>
    </xf>
    <xf numFmtId="0" fontId="60" fillId="31" borderId="0" xfId="210" applyFont="1" applyFill="1" applyBorder="1" applyAlignment="1">
      <alignment horizontal="center" vertical="center"/>
    </xf>
    <xf numFmtId="0" fontId="52" fillId="31" borderId="0" xfId="210" applyFont="1" applyFill="1" applyBorder="1" applyAlignment="1">
      <alignment horizontal="left" vertical="center" wrapText="1"/>
    </xf>
    <xf numFmtId="0" fontId="73" fillId="36" borderId="0" xfId="210" applyFont="1" applyFill="1" applyBorder="1" applyAlignment="1">
      <alignment horizontal="left" vertical="center"/>
    </xf>
    <xf numFmtId="4" fontId="74" fillId="36" borderId="0" xfId="210" applyNumberFormat="1" applyFont="1" applyFill="1" applyBorder="1" applyAlignment="1">
      <alignment vertical="center"/>
    </xf>
    <xf numFmtId="0" fontId="75" fillId="36" borderId="0" xfId="210" applyFont="1" applyFill="1" applyBorder="1" applyAlignment="1">
      <alignment horizontal="center"/>
    </xf>
    <xf numFmtId="0" fontId="76" fillId="36" borderId="0" xfId="210" applyFont="1" applyFill="1" applyBorder="1" applyAlignment="1">
      <alignment horizontal="left" vertical="center"/>
    </xf>
    <xf numFmtId="0" fontId="77" fillId="36" borderId="0" xfId="210" applyFont="1" applyFill="1" applyBorder="1" applyAlignment="1">
      <alignment horizontal="center" vertical="center"/>
    </xf>
    <xf numFmtId="0" fontId="78" fillId="36" borderId="0" xfId="210" applyFont="1" applyFill="1" applyBorder="1" applyAlignment="1">
      <alignment horizontal="left" vertical="center" wrapText="1"/>
    </xf>
    <xf numFmtId="0" fontId="78" fillId="36" borderId="0" xfId="210" applyFont="1" applyFill="1" applyBorder="1" applyAlignment="1">
      <alignment horizontal="center" vertical="center"/>
    </xf>
    <xf numFmtId="0" fontId="50" fillId="36" borderId="0" xfId="210" applyFont="1" applyFill="1" applyBorder="1" applyAlignment="1">
      <alignment horizontal="left" vertical="center"/>
    </xf>
    <xf numFmtId="0" fontId="60" fillId="36" borderId="0" xfId="210" applyFont="1" applyFill="1" applyBorder="1" applyAlignment="1">
      <alignment horizontal="center" vertical="center"/>
    </xf>
    <xf numFmtId="0" fontId="52" fillId="36" borderId="0" xfId="210" applyFont="1" applyFill="1" applyBorder="1" applyAlignment="1">
      <alignment horizontal="left" vertical="center" wrapText="1"/>
    </xf>
    <xf numFmtId="0" fontId="72" fillId="36" borderId="0" xfId="215" applyFont="1" applyFill="1" applyBorder="1" applyAlignment="1">
      <alignment horizontal="left" vertical="center" wrapText="1"/>
    </xf>
    <xf numFmtId="0" fontId="72" fillId="36" borderId="0" xfId="210" applyFont="1" applyFill="1" applyBorder="1" applyAlignment="1">
      <alignment horizontal="left" vertical="center" wrapText="1"/>
    </xf>
    <xf numFmtId="167" fontId="71" fillId="36" borderId="0" xfId="210" applyNumberFormat="1" applyFont="1" applyFill="1" applyBorder="1" applyAlignment="1">
      <alignment horizontal="center" vertical="center"/>
    </xf>
    <xf numFmtId="165" fontId="63" fillId="36" borderId="0" xfId="210" applyNumberFormat="1" applyFont="1" applyFill="1" applyBorder="1" applyAlignment="1">
      <alignment horizontal="left" vertical="center"/>
    </xf>
    <xf numFmtId="0" fontId="63" fillId="36" borderId="0" xfId="207" applyFont="1" applyFill="1" applyBorder="1" applyAlignment="1">
      <alignment horizontal="left" vertical="center"/>
    </xf>
    <xf numFmtId="3" fontId="0" fillId="0" borderId="19" xfId="210" applyNumberFormat="1" applyFont="1" applyFill="1" applyBorder="1" applyAlignment="1">
      <alignment horizontal="center" vertical="center"/>
    </xf>
    <xf numFmtId="3" fontId="19" fillId="0" borderId="19" xfId="21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210" applyFont="1" applyFill="1" applyBorder="1" applyAlignment="1">
      <alignment horizontal="center" vertical="center"/>
    </xf>
    <xf numFmtId="0" fontId="61" fillId="37" borderId="29" xfId="210" applyFont="1" applyFill="1" applyBorder="1" applyAlignment="1">
      <alignment horizontal="center" vertical="center"/>
    </xf>
    <xf numFmtId="3" fontId="0" fillId="0" borderId="28" xfId="21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56" fillId="23" borderId="11" xfId="0" applyNumberFormat="1" applyFont="1" applyFill="1" applyBorder="1" applyAlignment="1">
      <alignment horizontal="center" vertical="center"/>
    </xf>
    <xf numFmtId="0" fontId="49" fillId="0" borderId="0" xfId="217" applyFont="1" applyFill="1" applyBorder="1" applyAlignment="1">
      <alignment horizontal="center" vertical="center" wrapText="1"/>
    </xf>
    <xf numFmtId="0" fontId="49" fillId="25" borderId="34" xfId="0" applyFont="1" applyFill="1" applyBorder="1" applyAlignment="1">
      <alignment horizontal="center" vertical="center"/>
    </xf>
    <xf numFmtId="0" fontId="54" fillId="27" borderId="34" xfId="0" applyFont="1" applyFill="1" applyBorder="1" applyAlignment="1">
      <alignment horizontal="center"/>
    </xf>
    <xf numFmtId="0" fontId="21" fillId="26" borderId="34" xfId="0" applyFont="1" applyFill="1" applyBorder="1" applyAlignment="1">
      <alignment horizontal="center"/>
    </xf>
    <xf numFmtId="0" fontId="21" fillId="26" borderId="34" xfId="0" applyFont="1" applyFill="1" applyBorder="1" applyAlignment="1">
      <alignment horizontal="center" vertical="center"/>
    </xf>
    <xf numFmtId="49" fontId="21" fillId="26" borderId="34" xfId="0" applyNumberFormat="1" applyFont="1" applyFill="1" applyBorder="1" applyAlignment="1">
      <alignment horizontal="center" vertical="center"/>
    </xf>
    <xf numFmtId="0" fontId="55" fillId="26" borderId="34" xfId="0" applyFont="1" applyFill="1" applyBorder="1" applyAlignment="1">
      <alignment horizontal="center"/>
    </xf>
    <xf numFmtId="0" fontId="85" fillId="26" borderId="34" xfId="0" applyFont="1" applyFill="1" applyBorder="1" applyAlignment="1">
      <alignment horizontal="center" vertical="center"/>
    </xf>
    <xf numFmtId="49" fontId="55" fillId="26" borderId="34" xfId="0" applyNumberFormat="1" applyFont="1" applyFill="1" applyBorder="1" applyAlignment="1">
      <alignment horizontal="center" vertical="center"/>
    </xf>
    <xf numFmtId="0" fontId="55" fillId="26" borderId="34" xfId="0" applyFont="1" applyFill="1" applyBorder="1" applyAlignment="1">
      <alignment horizontal="center" vertical="center"/>
    </xf>
    <xf numFmtId="0" fontId="49" fillId="2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61" fillId="25" borderId="34" xfId="0" applyFont="1" applyFill="1" applyBorder="1" applyAlignment="1">
      <alignment horizontal="center" vertical="center"/>
    </xf>
    <xf numFmtId="49" fontId="55" fillId="26" borderId="34" xfId="0" applyNumberFormat="1" applyFont="1" applyFill="1" applyBorder="1" applyAlignment="1">
      <alignment horizontal="center"/>
    </xf>
    <xf numFmtId="0" fontId="55" fillId="26" borderId="0" xfId="0" applyFont="1" applyFill="1"/>
    <xf numFmtId="0" fontId="0" fillId="26" borderId="34" xfId="0" applyFill="1" applyBorder="1" applyAlignment="1">
      <alignment horizontal="center"/>
    </xf>
    <xf numFmtId="0" fontId="55" fillId="26" borderId="34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49" fillId="2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26" borderId="34" xfId="0" applyNumberFormat="1" applyFont="1" applyFill="1" applyBorder="1" applyAlignment="1">
      <alignment horizontal="center"/>
    </xf>
    <xf numFmtId="0" fontId="60" fillId="0" borderId="11" xfId="210" applyFont="1" applyFill="1" applyBorder="1" applyAlignment="1">
      <alignment horizontal="left" vertical="center"/>
    </xf>
    <xf numFmtId="0" fontId="0" fillId="0" borderId="11" xfId="210" applyFont="1" applyFill="1" applyBorder="1" applyAlignment="1">
      <alignment horizontal="left" vertical="center" wrapText="1"/>
    </xf>
    <xf numFmtId="0" fontId="0" fillId="0" borderId="0" xfId="210" applyFont="1" applyFill="1" applyBorder="1" applyAlignment="1">
      <alignment horizontal="center" vertical="center" wrapText="1"/>
    </xf>
    <xf numFmtId="3" fontId="0" fillId="0" borderId="0" xfId="21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1" fillId="37" borderId="11" xfId="210" applyFont="1" applyFill="1" applyBorder="1" applyAlignment="1">
      <alignment horizontal="center" vertical="center"/>
    </xf>
    <xf numFmtId="0" fontId="61" fillId="22" borderId="28" xfId="210" applyFont="1" applyFill="1" applyBorder="1" applyAlignment="1">
      <alignment horizontal="center" vertical="center"/>
    </xf>
    <xf numFmtId="0" fontId="19" fillId="0" borderId="59" xfId="217" applyFont="1" applyFill="1" applyBorder="1" applyAlignment="1">
      <alignment horizontal="left" wrapText="1"/>
    </xf>
    <xf numFmtId="2" fontId="107" fillId="0" borderId="0" xfId="210" applyNumberFormat="1" applyFont="1" applyFill="1" applyBorder="1" applyAlignment="1">
      <alignment horizontal="center" vertical="center"/>
    </xf>
    <xf numFmtId="0" fontId="57" fillId="0" borderId="28" xfId="210" applyFont="1" applyFill="1" applyBorder="1" applyAlignment="1">
      <alignment horizontal="left" vertical="center" wrapText="1"/>
    </xf>
    <xf numFmtId="3" fontId="49" fillId="38" borderId="28" xfId="210" applyNumberFormat="1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/>
    </xf>
    <xf numFmtId="3" fontId="49" fillId="0" borderId="28" xfId="21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3" fontId="49" fillId="35" borderId="28" xfId="210" applyNumberFormat="1" applyFont="1" applyFill="1" applyBorder="1" applyAlignment="1">
      <alignment horizontal="center" vertical="center"/>
    </xf>
    <xf numFmtId="0" fontId="65" fillId="0" borderId="11" xfId="220" applyFont="1" applyBorder="1"/>
    <xf numFmtId="3" fontId="49" fillId="39" borderId="28" xfId="210" applyNumberFormat="1" applyFont="1" applyFill="1" applyBorder="1" applyAlignment="1">
      <alignment horizontal="center" vertical="center"/>
    </xf>
    <xf numFmtId="0" fontId="65" fillId="0" borderId="11" xfId="220" applyFont="1" applyBorder="1" applyAlignment="1">
      <alignment wrapText="1"/>
    </xf>
    <xf numFmtId="0" fontId="62" fillId="0" borderId="11" xfId="210" applyFont="1" applyFill="1" applyBorder="1" applyAlignment="1">
      <alignment horizontal="left" vertical="center" wrapText="1"/>
    </xf>
    <xf numFmtId="0" fontId="61" fillId="0" borderId="0" xfId="210" applyFont="1" applyFill="1" applyBorder="1" applyAlignment="1">
      <alignment horizontal="left" vertical="center"/>
    </xf>
    <xf numFmtId="0" fontId="57" fillId="0" borderId="0" xfId="210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center"/>
    </xf>
    <xf numFmtId="166" fontId="56" fillId="0" borderId="10" xfId="0" applyNumberFormat="1" applyFont="1" applyFill="1" applyBorder="1" applyAlignment="1">
      <alignment horizontal="center"/>
    </xf>
    <xf numFmtId="166" fontId="4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5" fillId="0" borderId="0" xfId="21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49" fillId="38" borderId="0" xfId="210" applyFont="1" applyFill="1" applyBorder="1" applyAlignment="1">
      <alignment horizontal="center" vertical="center"/>
    </xf>
    <xf numFmtId="42" fontId="19" fillId="0" borderId="28" xfId="210" applyNumberFormat="1" applyFont="1" applyFill="1" applyBorder="1" applyAlignment="1">
      <alignment horizontal="center" vertical="center"/>
    </xf>
    <xf numFmtId="42" fontId="49" fillId="0" borderId="28" xfId="210" applyNumberFormat="1" applyFont="1" applyFill="1" applyBorder="1" applyAlignment="1">
      <alignment horizontal="center" vertical="center" wrapText="1"/>
    </xf>
    <xf numFmtId="167" fontId="19" fillId="0" borderId="0" xfId="210" applyNumberFormat="1" applyFont="1" applyFill="1" applyBorder="1" applyAlignment="1">
      <alignment horizontal="center" vertical="center"/>
    </xf>
    <xf numFmtId="0" fontId="108" fillId="31" borderId="0" xfId="210" applyFont="1" applyFill="1" applyBorder="1" applyAlignment="1">
      <alignment horizontal="center" vertical="center"/>
    </xf>
    <xf numFmtId="0" fontId="93" fillId="0" borderId="0" xfId="210" applyFont="1" applyFill="1" applyBorder="1" applyAlignment="1">
      <alignment horizontal="left" vertical="center"/>
    </xf>
    <xf numFmtId="0" fontId="94" fillId="0" borderId="0" xfId="210" applyFont="1" applyFill="1" applyBorder="1" applyAlignment="1">
      <alignment horizontal="left" vertical="center" wrapText="1"/>
    </xf>
    <xf numFmtId="0" fontId="93" fillId="0" borderId="0" xfId="210" applyFont="1" applyFill="1" applyBorder="1" applyAlignment="1">
      <alignment horizontal="center" vertical="center"/>
    </xf>
    <xf numFmtId="0" fontId="94" fillId="0" borderId="0" xfId="210" applyFont="1" applyFill="1" applyBorder="1" applyAlignment="1">
      <alignment horizontal="center" vertical="center"/>
    </xf>
    <xf numFmtId="0" fontId="94" fillId="0" borderId="0" xfId="210" applyFont="1" applyFill="1" applyBorder="1" applyAlignment="1">
      <alignment horizontal="left" vertical="center"/>
    </xf>
    <xf numFmtId="0" fontId="94" fillId="0" borderId="0" xfId="210" applyFont="1" applyFill="1"/>
    <xf numFmtId="4" fontId="95" fillId="0" borderId="0" xfId="210" applyNumberFormat="1" applyFont="1" applyFill="1" applyBorder="1" applyAlignment="1">
      <alignment vertical="center"/>
    </xf>
    <xf numFmtId="4" fontId="95" fillId="0" borderId="0" xfId="210" applyNumberFormat="1" applyFont="1" applyFill="1" applyBorder="1" applyAlignment="1">
      <alignment horizontal="center" vertical="center"/>
    </xf>
    <xf numFmtId="4" fontId="93" fillId="0" borderId="0" xfId="210" applyNumberFormat="1" applyFont="1" applyFill="1" applyBorder="1" applyAlignment="1">
      <alignment horizontal="center" vertical="center"/>
    </xf>
    <xf numFmtId="0" fontId="94" fillId="0" borderId="0" xfId="210" applyFont="1" applyFill="1" applyBorder="1" applyAlignment="1">
      <alignment horizontal="center"/>
    </xf>
    <xf numFmtId="0" fontId="96" fillId="0" borderId="0" xfId="210" applyFont="1" applyFill="1" applyBorder="1" applyAlignment="1">
      <alignment horizontal="center"/>
    </xf>
    <xf numFmtId="0" fontId="93" fillId="0" borderId="0" xfId="210" applyFont="1" applyFill="1" applyBorder="1" applyAlignment="1">
      <alignment horizontal="center" vertical="center" wrapText="1"/>
    </xf>
    <xf numFmtId="0" fontId="95" fillId="0" borderId="35" xfId="210" applyFont="1" applyFill="1" applyBorder="1" applyAlignment="1">
      <alignment horizontal="left" vertical="center"/>
    </xf>
    <xf numFmtId="0" fontId="94" fillId="0" borderId="35" xfId="210" applyFont="1" applyFill="1" applyBorder="1" applyAlignment="1">
      <alignment horizontal="left" vertical="center"/>
    </xf>
    <xf numFmtId="0" fontId="93" fillId="0" borderId="12" xfId="210" applyFont="1" applyFill="1" applyBorder="1" applyAlignment="1">
      <alignment horizontal="left" vertical="center"/>
    </xf>
    <xf numFmtId="0" fontId="97" fillId="0" borderId="12" xfId="210" applyFont="1" applyFill="1" applyBorder="1" applyAlignment="1">
      <alignment horizontal="center" vertical="center"/>
    </xf>
    <xf numFmtId="3" fontId="93" fillId="23" borderId="26" xfId="210" applyNumberFormat="1" applyFont="1" applyFill="1" applyBorder="1" applyAlignment="1">
      <alignment horizontal="center" vertical="center"/>
    </xf>
    <xf numFmtId="3" fontId="93" fillId="6" borderId="12" xfId="210" applyNumberFormat="1" applyFont="1" applyFill="1" applyBorder="1" applyAlignment="1">
      <alignment horizontal="center" vertical="center"/>
    </xf>
    <xf numFmtId="0" fontId="94" fillId="0" borderId="12" xfId="210" applyFont="1" applyFill="1" applyBorder="1" applyAlignment="1">
      <alignment horizontal="left" vertical="center"/>
    </xf>
    <xf numFmtId="3" fontId="94" fillId="0" borderId="12" xfId="210" applyNumberFormat="1" applyFont="1" applyFill="1" applyBorder="1" applyAlignment="1">
      <alignment horizontal="center" vertical="center"/>
    </xf>
    <xf numFmtId="3" fontId="93" fillId="23" borderId="12" xfId="210" applyNumberFormat="1" applyFont="1" applyFill="1" applyBorder="1" applyAlignment="1">
      <alignment horizontal="center" vertical="center"/>
    </xf>
    <xf numFmtId="3" fontId="93" fillId="23" borderId="27" xfId="210" applyNumberFormat="1" applyFont="1" applyFill="1" applyBorder="1" applyAlignment="1">
      <alignment horizontal="center" vertical="center"/>
    </xf>
    <xf numFmtId="0" fontId="93" fillId="40" borderId="0" xfId="210" applyFont="1" applyFill="1" applyBorder="1" applyAlignment="1">
      <alignment horizontal="left" vertical="center"/>
    </xf>
    <xf numFmtId="0" fontId="97" fillId="40" borderId="0" xfId="210" applyFont="1" applyFill="1" applyBorder="1" applyAlignment="1">
      <alignment horizontal="center" vertical="center"/>
    </xf>
    <xf numFmtId="0" fontId="93" fillId="40" borderId="0" xfId="0" applyFont="1" applyFill="1" applyBorder="1" applyAlignment="1">
      <alignment horizontal="center"/>
    </xf>
    <xf numFmtId="3" fontId="93" fillId="41" borderId="0" xfId="210" applyNumberFormat="1" applyFont="1" applyFill="1" applyBorder="1" applyAlignment="1">
      <alignment horizontal="center" vertical="center"/>
    </xf>
    <xf numFmtId="3" fontId="93" fillId="42" borderId="0" xfId="210" applyNumberFormat="1" applyFont="1" applyFill="1" applyBorder="1" applyAlignment="1">
      <alignment horizontal="center" vertical="center"/>
    </xf>
    <xf numFmtId="0" fontId="94" fillId="40" borderId="0" xfId="210" applyFont="1" applyFill="1" applyBorder="1" applyAlignment="1">
      <alignment horizontal="left" vertical="center"/>
    </xf>
    <xf numFmtId="3" fontId="94" fillId="40" borderId="0" xfId="210" applyNumberFormat="1" applyFont="1" applyFill="1" applyBorder="1" applyAlignment="1">
      <alignment horizontal="center" vertical="center"/>
    </xf>
    <xf numFmtId="0" fontId="93" fillId="0" borderId="35" xfId="210" applyFont="1" applyFill="1" applyBorder="1" applyAlignment="1">
      <alignment horizontal="center" vertical="center"/>
    </xf>
    <xf numFmtId="0" fontId="93" fillId="0" borderId="36" xfId="210" applyFont="1" applyFill="1" applyBorder="1" applyAlignment="1">
      <alignment horizontal="center" vertical="center"/>
    </xf>
    <xf numFmtId="0" fontId="94" fillId="0" borderId="12" xfId="210" applyFont="1" applyFill="1" applyBorder="1" applyAlignment="1">
      <alignment horizontal="center" vertical="center"/>
    </xf>
    <xf numFmtId="0" fontId="95" fillId="0" borderId="0" xfId="210" applyFont="1" applyFill="1" applyBorder="1" applyAlignment="1">
      <alignment horizontal="left" vertical="center"/>
    </xf>
    <xf numFmtId="0" fontId="98" fillId="0" borderId="12" xfId="210" applyFont="1" applyFill="1" applyBorder="1" applyAlignment="1">
      <alignment horizontal="left" vertical="center"/>
    </xf>
    <xf numFmtId="0" fontId="98" fillId="40" borderId="0" xfId="210" applyFont="1" applyFill="1" applyBorder="1" applyAlignment="1">
      <alignment horizontal="left" vertical="center"/>
    </xf>
    <xf numFmtId="0" fontId="94" fillId="40" borderId="0" xfId="210" applyFont="1" applyFill="1" applyBorder="1" applyAlignment="1">
      <alignment horizontal="center" vertical="center"/>
    </xf>
    <xf numFmtId="0" fontId="93" fillId="0" borderId="10" xfId="210" applyFont="1" applyFill="1" applyBorder="1" applyAlignment="1">
      <alignment horizontal="center" vertical="center"/>
    </xf>
    <xf numFmtId="0" fontId="94" fillId="0" borderId="37" xfId="210" applyFont="1" applyFill="1" applyBorder="1" applyAlignment="1">
      <alignment horizontal="left" vertical="center"/>
    </xf>
    <xf numFmtId="0" fontId="94" fillId="0" borderId="38" xfId="210" applyFont="1" applyFill="1" applyBorder="1" applyAlignment="1">
      <alignment horizontal="left" vertical="center"/>
    </xf>
    <xf numFmtId="0" fontId="93" fillId="0" borderId="26" xfId="210" applyFont="1" applyFill="1" applyBorder="1" applyAlignment="1">
      <alignment horizontal="center" vertical="center"/>
    </xf>
    <xf numFmtId="3" fontId="49" fillId="0" borderId="39" xfId="210" applyNumberFormat="1" applyFont="1" applyFill="1" applyBorder="1" applyAlignment="1">
      <alignment horizontal="center" vertical="center" wrapText="1"/>
    </xf>
    <xf numFmtId="166" fontId="49" fillId="0" borderId="28" xfId="0" applyNumberFormat="1" applyFont="1" applyBorder="1" applyAlignment="1">
      <alignment horizontal="center"/>
    </xf>
    <xf numFmtId="0" fontId="49" fillId="0" borderId="19" xfId="210" applyFont="1" applyFill="1" applyBorder="1" applyAlignment="1">
      <alignment horizontal="center" vertical="center" wrapText="1"/>
    </xf>
    <xf numFmtId="0" fontId="61" fillId="22" borderId="17" xfId="210" applyFont="1" applyFill="1" applyBorder="1" applyAlignment="1">
      <alignment horizontal="center" vertical="center"/>
    </xf>
    <xf numFmtId="3" fontId="49" fillId="0" borderId="40" xfId="210" applyNumberFormat="1" applyFont="1" applyFill="1" applyBorder="1" applyAlignment="1">
      <alignment horizontal="center" vertical="center" wrapText="1"/>
    </xf>
    <xf numFmtId="3" fontId="62" fillId="6" borderId="18" xfId="0" applyNumberFormat="1" applyFont="1" applyFill="1" applyBorder="1" applyAlignment="1">
      <alignment horizontal="center"/>
    </xf>
    <xf numFmtId="166" fontId="62" fillId="23" borderId="18" xfId="0" applyNumberFormat="1" applyFont="1" applyFill="1" applyBorder="1" applyAlignment="1">
      <alignment horizontal="center"/>
    </xf>
    <xf numFmtId="166" fontId="62" fillId="23" borderId="10" xfId="0" applyNumberFormat="1" applyFont="1" applyFill="1" applyBorder="1" applyAlignment="1">
      <alignment horizontal="center"/>
    </xf>
    <xf numFmtId="0" fontId="19" fillId="0" borderId="41" xfId="210" applyFont="1" applyFill="1" applyBorder="1" applyAlignment="1">
      <alignment horizontal="center" vertical="center"/>
    </xf>
    <xf numFmtId="3" fontId="56" fillId="11" borderId="42" xfId="0" applyNumberFormat="1" applyFont="1" applyFill="1" applyBorder="1" applyAlignment="1">
      <alignment horizontal="center"/>
    </xf>
    <xf numFmtId="0" fontId="49" fillId="22" borderId="32" xfId="210" applyFont="1" applyFill="1" applyBorder="1" applyAlignment="1">
      <alignment vertical="center" wrapText="1"/>
    </xf>
    <xf numFmtId="3" fontId="19" fillId="38" borderId="43" xfId="210" applyNumberFormat="1" applyFont="1" applyFill="1" applyBorder="1" applyAlignment="1">
      <alignment vertical="center"/>
    </xf>
    <xf numFmtId="3" fontId="19" fillId="38" borderId="44" xfId="210" applyNumberFormat="1" applyFont="1" applyFill="1" applyBorder="1" applyAlignment="1">
      <alignment vertical="center"/>
    </xf>
    <xf numFmtId="3" fontId="49" fillId="35" borderId="43" xfId="210" applyNumberFormat="1" applyFont="1" applyFill="1" applyBorder="1" applyAlignment="1">
      <alignment vertical="center"/>
    </xf>
    <xf numFmtId="3" fontId="49" fillId="35" borderId="44" xfId="210" applyNumberFormat="1" applyFont="1" applyFill="1" applyBorder="1" applyAlignment="1">
      <alignment vertical="center"/>
    </xf>
    <xf numFmtId="3" fontId="101" fillId="45" borderId="19" xfId="0" applyNumberFormat="1" applyFont="1" applyFill="1" applyBorder="1" applyAlignment="1">
      <alignment horizontal="center"/>
    </xf>
    <xf numFmtId="3" fontId="101" fillId="45" borderId="19" xfId="210" applyNumberFormat="1" applyFont="1" applyFill="1" applyBorder="1" applyAlignment="1">
      <alignment horizontal="center" vertical="center" wrapText="1"/>
    </xf>
    <xf numFmtId="3" fontId="101" fillId="35" borderId="45" xfId="210" applyNumberFormat="1" applyFont="1" applyFill="1" applyBorder="1" applyAlignment="1">
      <alignment horizontal="center" vertical="center" wrapText="1"/>
    </xf>
    <xf numFmtId="3" fontId="101" fillId="35" borderId="45" xfId="0" applyNumberFormat="1" applyFont="1" applyFill="1" applyBorder="1" applyAlignment="1">
      <alignment horizontal="center"/>
    </xf>
    <xf numFmtId="3" fontId="101" fillId="45" borderId="28" xfId="0" applyNumberFormat="1" applyFont="1" applyFill="1" applyBorder="1" applyAlignment="1">
      <alignment horizontal="center"/>
    </xf>
    <xf numFmtId="3" fontId="56" fillId="23" borderId="39" xfId="0" applyNumberFormat="1" applyFont="1" applyFill="1" applyBorder="1" applyAlignment="1">
      <alignment horizontal="center"/>
    </xf>
    <xf numFmtId="3" fontId="56" fillId="23" borderId="45" xfId="0" applyNumberFormat="1" applyFont="1" applyFill="1" applyBorder="1" applyAlignment="1">
      <alignment horizontal="center"/>
    </xf>
    <xf numFmtId="3" fontId="56" fillId="6" borderId="39" xfId="0" applyNumberFormat="1" applyFont="1" applyFill="1" applyBorder="1" applyAlignment="1">
      <alignment horizontal="center"/>
    </xf>
    <xf numFmtId="3" fontId="56" fillId="6" borderId="45" xfId="0" applyNumberFormat="1" applyFont="1" applyFill="1" applyBorder="1" applyAlignment="1">
      <alignment horizontal="center"/>
    </xf>
    <xf numFmtId="1" fontId="67" fillId="36" borderId="0" xfId="210" applyNumberFormat="1" applyFont="1" applyFill="1" applyBorder="1" applyAlignment="1">
      <alignment horizontal="center" vertical="center"/>
    </xf>
    <xf numFmtId="1" fontId="68" fillId="36" borderId="0" xfId="210" applyNumberFormat="1" applyFont="1" applyFill="1" applyBorder="1" applyAlignment="1">
      <alignment vertical="center"/>
    </xf>
    <xf numFmtId="1" fontId="70" fillId="36" borderId="0" xfId="210" applyNumberFormat="1" applyFont="1" applyFill="1" applyBorder="1" applyAlignment="1">
      <alignment horizontal="center" vertical="center"/>
    </xf>
    <xf numFmtId="1" fontId="67" fillId="0" borderId="11" xfId="210" applyNumberFormat="1" applyFont="1" applyFill="1" applyBorder="1" applyAlignment="1">
      <alignment horizontal="center" vertical="center" wrapText="1"/>
    </xf>
    <xf numFmtId="1" fontId="49" fillId="0" borderId="10" xfId="210" applyNumberFormat="1" applyFont="1" applyFill="1" applyBorder="1" applyAlignment="1">
      <alignment horizontal="center" vertical="center" wrapText="1"/>
    </xf>
    <xf numFmtId="1" fontId="49" fillId="0" borderId="0" xfId="210" applyNumberFormat="1" applyFont="1" applyFill="1" applyBorder="1" applyAlignment="1">
      <alignment horizontal="center" vertical="center"/>
    </xf>
    <xf numFmtId="1" fontId="63" fillId="36" borderId="0" xfId="210" applyNumberFormat="1" applyFont="1" applyFill="1" applyBorder="1" applyAlignment="1">
      <alignment horizontal="left" vertical="center"/>
    </xf>
    <xf numFmtId="1" fontId="71" fillId="14" borderId="11" xfId="210" applyNumberFormat="1" applyFont="1" applyFill="1" applyBorder="1" applyAlignment="1">
      <alignment horizontal="center" vertical="center"/>
    </xf>
    <xf numFmtId="1" fontId="19" fillId="0" borderId="0" xfId="210" applyNumberFormat="1" applyFont="1" applyFill="1" applyBorder="1" applyAlignment="1">
      <alignment horizontal="center" vertical="center"/>
    </xf>
    <xf numFmtId="0" fontId="93" fillId="0" borderId="13" xfId="210" applyFont="1" applyFill="1" applyBorder="1" applyAlignment="1">
      <alignment horizontal="center" vertical="center" wrapText="1"/>
    </xf>
    <xf numFmtId="0" fontId="93" fillId="0" borderId="21" xfId="210" applyFont="1" applyFill="1" applyBorder="1" applyAlignment="1">
      <alignment horizontal="center" vertical="center" wrapText="1"/>
    </xf>
    <xf numFmtId="0" fontId="94" fillId="0" borderId="0" xfId="210" applyFont="1" applyFill="1" applyAlignment="1">
      <alignment wrapText="1"/>
    </xf>
    <xf numFmtId="1" fontId="67" fillId="31" borderId="0" xfId="210" applyNumberFormat="1" applyFont="1" applyFill="1" applyBorder="1" applyAlignment="1">
      <alignment horizontal="center" vertical="center"/>
    </xf>
    <xf numFmtId="1" fontId="68" fillId="31" borderId="0" xfId="210" applyNumberFormat="1" applyFont="1" applyFill="1" applyBorder="1" applyAlignment="1">
      <alignment vertical="center"/>
    </xf>
    <xf numFmtId="1" fontId="70" fillId="31" borderId="0" xfId="210" applyNumberFormat="1" applyFont="1" applyFill="1" applyBorder="1" applyAlignment="1">
      <alignment horizontal="center" vertical="center"/>
    </xf>
    <xf numFmtId="1" fontId="63" fillId="31" borderId="0" xfId="210" applyNumberFormat="1" applyFont="1" applyFill="1" applyBorder="1" applyAlignment="1">
      <alignment horizontal="left" vertical="center"/>
    </xf>
    <xf numFmtId="167" fontId="71" fillId="14" borderId="19" xfId="210" applyNumberFormat="1" applyFont="1" applyFill="1" applyBorder="1" applyAlignment="1">
      <alignment horizontal="center" vertical="center"/>
    </xf>
    <xf numFmtId="3" fontId="71" fillId="7" borderId="11" xfId="210" applyNumberFormat="1" applyFont="1" applyFill="1" applyBorder="1" applyAlignment="1">
      <alignment horizontal="center" vertical="center"/>
    </xf>
    <xf numFmtId="3" fontId="71" fillId="14" borderId="11" xfId="210" applyNumberFormat="1" applyFont="1" applyFill="1" applyBorder="1" applyAlignment="1">
      <alignment horizontal="center" vertical="center"/>
    </xf>
    <xf numFmtId="3" fontId="71" fillId="7" borderId="28" xfId="210" applyNumberFormat="1" applyFont="1" applyFill="1" applyBorder="1" applyAlignment="1">
      <alignment horizontal="center" vertical="center"/>
    </xf>
    <xf numFmtId="3" fontId="71" fillId="14" borderId="28" xfId="210" applyNumberFormat="1" applyFont="1" applyFill="1" applyBorder="1" applyAlignment="1">
      <alignment horizontal="center" vertical="center"/>
    </xf>
    <xf numFmtId="0" fontId="49" fillId="31" borderId="11" xfId="210" applyFont="1" applyFill="1" applyBorder="1" applyAlignment="1">
      <alignment horizontal="left" vertical="center"/>
    </xf>
    <xf numFmtId="3" fontId="49" fillId="6" borderId="11" xfId="0" applyNumberFormat="1" applyFont="1" applyFill="1" applyBorder="1" applyAlignment="1">
      <alignment horizontal="center"/>
    </xf>
    <xf numFmtId="0" fontId="49" fillId="46" borderId="10" xfId="21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5" fillId="0" borderId="45" xfId="0" applyFont="1" applyBorder="1" applyAlignment="1">
      <alignment horizontal="center" wrapText="1"/>
    </xf>
    <xf numFmtId="0" fontId="19" fillId="0" borderId="45" xfId="210" applyFont="1" applyBorder="1" applyAlignment="1">
      <alignment horizontal="center"/>
    </xf>
    <xf numFmtId="0" fontId="49" fillId="0" borderId="0" xfId="219" applyFont="1" applyBorder="1" applyAlignment="1">
      <alignment horizontal="left"/>
    </xf>
    <xf numFmtId="167" fontId="71" fillId="47" borderId="28" xfId="210" applyNumberFormat="1" applyFont="1" applyFill="1" applyBorder="1" applyAlignment="1">
      <alignment horizontal="center" vertical="center"/>
    </xf>
    <xf numFmtId="167" fontId="71" fillId="47" borderId="40" xfId="21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09" fillId="0" borderId="0" xfId="210" applyFont="1" applyFill="1" applyBorder="1" applyAlignment="1">
      <alignment horizontal="left" vertical="center"/>
    </xf>
    <xf numFmtId="0" fontId="0" fillId="0" borderId="28" xfId="0" applyBorder="1"/>
    <xf numFmtId="167" fontId="71" fillId="48" borderId="28" xfId="210" applyNumberFormat="1" applyFont="1" applyFill="1" applyBorder="1" applyAlignment="1">
      <alignment horizontal="center" vertical="center"/>
    </xf>
    <xf numFmtId="3" fontId="101" fillId="45" borderId="0" xfId="210" applyNumberFormat="1" applyFont="1" applyFill="1" applyBorder="1" applyAlignment="1">
      <alignment horizontal="center" vertical="center" wrapText="1"/>
    </xf>
    <xf numFmtId="0" fontId="63" fillId="26" borderId="28" xfId="207" applyFont="1" applyFill="1" applyBorder="1" applyAlignment="1">
      <alignment horizontal="left" vertical="center"/>
    </xf>
    <xf numFmtId="0" fontId="63" fillId="0" borderId="28" xfId="207" applyFont="1" applyFill="1" applyBorder="1" applyAlignment="1">
      <alignment horizontal="left" vertical="center"/>
    </xf>
    <xf numFmtId="0" fontId="63" fillId="0" borderId="28" xfId="207" applyFont="1" applyBorder="1" applyAlignment="1">
      <alignment horizontal="left" vertical="center"/>
    </xf>
    <xf numFmtId="168" fontId="110" fillId="49" borderId="28" xfId="207" applyNumberFormat="1" applyFont="1" applyFill="1" applyBorder="1" applyAlignment="1">
      <alignment horizontal="center" vertical="center"/>
    </xf>
    <xf numFmtId="168" fontId="67" fillId="50" borderId="28" xfId="207" applyNumberFormat="1" applyFont="1" applyFill="1" applyBorder="1" applyAlignment="1">
      <alignment horizontal="center" vertical="center"/>
    </xf>
    <xf numFmtId="0" fontId="72" fillId="0" borderId="28" xfId="214" applyFont="1" applyBorder="1" applyAlignment="1">
      <alignment horizontal="left" vertical="center" wrapText="1"/>
    </xf>
    <xf numFmtId="0" fontId="72" fillId="0" borderId="28" xfId="207" applyFont="1" applyBorder="1" applyAlignment="1">
      <alignment horizontal="left" vertical="center"/>
    </xf>
    <xf numFmtId="0" fontId="65" fillId="0" borderId="10" xfId="0" applyFont="1" applyFill="1" applyBorder="1"/>
    <xf numFmtId="0" fontId="56" fillId="0" borderId="10" xfId="0" applyFont="1" applyFill="1" applyBorder="1" applyAlignment="1">
      <alignment horizontal="center"/>
    </xf>
    <xf numFmtId="0" fontId="57" fillId="0" borderId="10" xfId="210" applyFont="1" applyFill="1" applyBorder="1" applyAlignment="1">
      <alignment horizontal="left" vertical="center" wrapText="1"/>
    </xf>
    <xf numFmtId="3" fontId="101" fillId="35" borderId="47" xfId="0" applyNumberFormat="1" applyFont="1" applyFill="1" applyBorder="1" applyAlignment="1">
      <alignment horizontal="center"/>
    </xf>
    <xf numFmtId="1" fontId="56" fillId="6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111" fillId="0" borderId="0" xfId="210" applyNumberFormat="1" applyFont="1" applyFill="1" applyBorder="1" applyAlignment="1">
      <alignment horizontal="center" vertical="center" wrapText="1"/>
    </xf>
    <xf numFmtId="0" fontId="111" fillId="0" borderId="0" xfId="210" applyFont="1" applyFill="1" applyAlignment="1">
      <alignment horizontal="center" vertical="center"/>
    </xf>
    <xf numFmtId="0" fontId="55" fillId="0" borderId="28" xfId="213" applyFont="1" applyFill="1" applyBorder="1" applyAlignment="1">
      <alignment horizontal="center" vertical="center"/>
    </xf>
    <xf numFmtId="0" fontId="86" fillId="0" borderId="28" xfId="210" applyFont="1" applyFill="1" applyBorder="1" applyAlignment="1">
      <alignment horizontal="center" vertical="center" wrapText="1"/>
    </xf>
    <xf numFmtId="0" fontId="111" fillId="0" borderId="0" xfId="210" applyFont="1" applyFill="1" applyAlignment="1">
      <alignment horizontal="center"/>
    </xf>
    <xf numFmtId="0" fontId="21" fillId="0" borderId="0" xfId="213" applyFont="1" applyFill="1" applyBorder="1" applyAlignment="1">
      <alignment horizontal="center" vertical="center"/>
    </xf>
    <xf numFmtId="0" fontId="49" fillId="0" borderId="0" xfId="210" applyFont="1" applyFill="1"/>
    <xf numFmtId="0" fontId="49" fillId="0" borderId="0" xfId="210" applyFont="1" applyFill="1" applyAlignment="1">
      <alignment horizontal="center"/>
    </xf>
    <xf numFmtId="0" fontId="21" fillId="0" borderId="0" xfId="213" applyFont="1" applyFill="1"/>
    <xf numFmtId="0" fontId="19" fillId="0" borderId="0" xfId="210" applyFont="1" applyFill="1" applyAlignment="1">
      <alignment horizontal="right"/>
    </xf>
    <xf numFmtId="0" fontId="0" fillId="0" borderId="34" xfId="0" applyBorder="1"/>
    <xf numFmtId="0" fontId="0" fillId="28" borderId="34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49" fontId="0" fillId="17" borderId="34" xfId="0" applyNumberFormat="1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55" fillId="26" borderId="34" xfId="0" applyFont="1" applyFill="1" applyBorder="1"/>
    <xf numFmtId="0" fontId="0" fillId="17" borderId="34" xfId="0" applyFill="1" applyBorder="1" applyAlignment="1">
      <alignment horizontal="center" vertical="center"/>
    </xf>
    <xf numFmtId="0" fontId="72" fillId="0" borderId="19" xfId="0" applyFont="1" applyBorder="1" applyAlignment="1">
      <alignment horizontal="left" vertical="center"/>
    </xf>
    <xf numFmtId="1" fontId="71" fillId="14" borderId="10" xfId="210" applyNumberFormat="1" applyFont="1" applyFill="1" applyBorder="1" applyAlignment="1">
      <alignment horizontal="center" vertical="center"/>
    </xf>
    <xf numFmtId="171" fontId="71" fillId="14" borderId="28" xfId="210" applyNumberFormat="1" applyFont="1" applyFill="1" applyBorder="1" applyAlignment="1">
      <alignment horizontal="center" vertical="center"/>
    </xf>
    <xf numFmtId="171" fontId="49" fillId="0" borderId="0" xfId="210" applyNumberFormat="1" applyFont="1" applyFill="1" applyBorder="1" applyAlignment="1">
      <alignment horizontal="center" vertical="center"/>
    </xf>
    <xf numFmtId="171" fontId="71" fillId="14" borderId="11" xfId="210" applyNumberFormat="1" applyFont="1" applyFill="1" applyBorder="1" applyAlignment="1">
      <alignment horizontal="center" vertical="center"/>
    </xf>
    <xf numFmtId="171" fontId="71" fillId="14" borderId="10" xfId="210" applyNumberFormat="1" applyFont="1" applyFill="1" applyBorder="1" applyAlignment="1">
      <alignment horizontal="center" vertical="center"/>
    </xf>
    <xf numFmtId="0" fontId="62" fillId="0" borderId="18" xfId="210" applyFont="1" applyFill="1" applyBorder="1" applyAlignment="1">
      <alignment horizontal="left" vertical="center"/>
    </xf>
    <xf numFmtId="0" fontId="62" fillId="0" borderId="18" xfId="210" applyFont="1" applyFill="1" applyBorder="1" applyAlignment="1">
      <alignment horizontal="center" vertical="center"/>
    </xf>
    <xf numFmtId="0" fontId="57" fillId="0" borderId="18" xfId="21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center"/>
    </xf>
    <xf numFmtId="0" fontId="57" fillId="0" borderId="18" xfId="210" applyFont="1" applyFill="1" applyBorder="1" applyAlignment="1">
      <alignment horizontal="left" vertical="center"/>
    </xf>
    <xf numFmtId="0" fontId="56" fillId="0" borderId="18" xfId="0" applyFont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112" fillId="0" borderId="28" xfId="210" applyFont="1" applyFill="1" applyBorder="1" applyAlignment="1">
      <alignment horizontal="left" vertical="center"/>
    </xf>
    <xf numFmtId="0" fontId="112" fillId="0" borderId="28" xfId="210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>
      <alignment horizontal="center"/>
    </xf>
    <xf numFmtId="0" fontId="112" fillId="0" borderId="11" xfId="210" applyFont="1" applyFill="1" applyBorder="1" applyAlignment="1">
      <alignment horizontal="left" vertical="center"/>
    </xf>
    <xf numFmtId="0" fontId="112" fillId="0" borderId="11" xfId="210" applyFont="1" applyFill="1" applyBorder="1" applyAlignment="1">
      <alignment horizontal="center" vertical="center"/>
    </xf>
    <xf numFmtId="0" fontId="113" fillId="0" borderId="28" xfId="210" applyFont="1" applyFill="1" applyBorder="1" applyAlignment="1">
      <alignment horizontal="left" vertical="center"/>
    </xf>
    <xf numFmtId="0" fontId="113" fillId="0" borderId="28" xfId="210" applyFont="1" applyFill="1" applyBorder="1" applyAlignment="1">
      <alignment horizontal="center" vertical="center"/>
    </xf>
    <xf numFmtId="0" fontId="113" fillId="0" borderId="11" xfId="210" applyFont="1" applyFill="1" applyBorder="1" applyAlignment="1">
      <alignment horizontal="left" vertical="center"/>
    </xf>
    <xf numFmtId="0" fontId="113" fillId="0" borderId="11" xfId="210" applyFont="1" applyFill="1" applyBorder="1" applyAlignment="1">
      <alignment horizontal="center" vertical="center"/>
    </xf>
    <xf numFmtId="3" fontId="62" fillId="32" borderId="28" xfId="0" applyNumberFormat="1" applyFont="1" applyFill="1" applyBorder="1" applyAlignment="1">
      <alignment horizontal="center"/>
    </xf>
    <xf numFmtId="49" fontId="19" fillId="0" borderId="28" xfId="210" applyNumberFormat="1" applyFont="1" applyFill="1" applyBorder="1" applyAlignment="1" applyProtection="1">
      <alignment horizontal="center" vertical="center"/>
    </xf>
    <xf numFmtId="3" fontId="0" fillId="0" borderId="11" xfId="21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3" fontId="49" fillId="35" borderId="28" xfId="210" applyNumberFormat="1" applyFont="1" applyFill="1" applyBorder="1" applyAlignment="1">
      <alignment horizontal="center" vertical="center"/>
    </xf>
    <xf numFmtId="3" fontId="100" fillId="0" borderId="11" xfId="210" applyNumberFormat="1" applyFont="1" applyFill="1" applyBorder="1" applyAlignment="1">
      <alignment horizontal="center" vertical="center"/>
    </xf>
    <xf numFmtId="3" fontId="94" fillId="0" borderId="11" xfId="210" applyNumberFormat="1" applyFont="1" applyFill="1" applyBorder="1" applyAlignment="1">
      <alignment horizontal="center" vertical="center"/>
    </xf>
    <xf numFmtId="0" fontId="100" fillId="0" borderId="11" xfId="210" applyFont="1" applyFill="1" applyBorder="1" applyAlignment="1">
      <alignment horizontal="center" vertical="center"/>
    </xf>
    <xf numFmtId="0" fontId="0" fillId="0" borderId="11" xfId="210" applyFont="1" applyFill="1" applyBorder="1" applyAlignment="1">
      <alignment horizontal="center" vertical="center"/>
    </xf>
    <xf numFmtId="0" fontId="113" fillId="0" borderId="19" xfId="210" applyFont="1" applyFill="1" applyBorder="1" applyAlignment="1">
      <alignment horizontal="left" vertical="center"/>
    </xf>
    <xf numFmtId="49" fontId="49" fillId="0" borderId="24" xfId="0" applyNumberFormat="1" applyFont="1" applyFill="1" applyBorder="1" applyAlignment="1">
      <alignment horizontal="center"/>
    </xf>
    <xf numFmtId="0" fontId="55" fillId="0" borderId="19" xfId="210" applyFont="1" applyFill="1" applyBorder="1" applyAlignment="1">
      <alignment horizontal="left" vertical="center"/>
    </xf>
    <xf numFmtId="0" fontId="114" fillId="0" borderId="0" xfId="0" applyFont="1" applyAlignment="1">
      <alignment horizontal="center" vertical="center"/>
    </xf>
    <xf numFmtId="0" fontId="57" fillId="0" borderId="28" xfId="0" applyFont="1" applyFill="1" applyBorder="1" applyAlignment="1">
      <alignment horizontal="center"/>
    </xf>
    <xf numFmtId="1" fontId="57" fillId="0" borderId="28" xfId="0" applyNumberFormat="1" applyFont="1" applyFill="1" applyBorder="1" applyAlignment="1">
      <alignment horizontal="center"/>
    </xf>
    <xf numFmtId="3" fontId="62" fillId="6" borderId="10" xfId="0" applyNumberFormat="1" applyFont="1" applyFill="1" applyBorder="1" applyAlignment="1">
      <alignment horizontal="center"/>
    </xf>
    <xf numFmtId="0" fontId="55" fillId="0" borderId="10" xfId="210" applyFont="1" applyFill="1" applyBorder="1" applyAlignment="1">
      <alignment horizontal="left" vertical="center"/>
    </xf>
    <xf numFmtId="0" fontId="61" fillId="22" borderId="50" xfId="210" applyFont="1" applyFill="1" applyBorder="1" applyAlignment="1">
      <alignment vertical="center"/>
    </xf>
    <xf numFmtId="0" fontId="19" fillId="0" borderId="42" xfId="210" applyFont="1" applyFill="1" applyBorder="1" applyAlignment="1">
      <alignment horizontal="center" vertical="center"/>
    </xf>
    <xf numFmtId="1" fontId="19" fillId="0" borderId="42" xfId="210" applyNumberFormat="1" applyFont="1" applyFill="1" applyBorder="1" applyAlignment="1">
      <alignment horizontal="center" vertical="center"/>
    </xf>
    <xf numFmtId="166" fontId="62" fillId="23" borderId="28" xfId="0" applyNumberFormat="1" applyFont="1" applyFill="1" applyBorder="1" applyAlignment="1">
      <alignment horizontal="center"/>
    </xf>
    <xf numFmtId="0" fontId="55" fillId="0" borderId="28" xfId="210" applyFont="1" applyFill="1" applyBorder="1" applyAlignment="1">
      <alignment horizontal="left" vertical="center"/>
    </xf>
    <xf numFmtId="0" fontId="55" fillId="0" borderId="39" xfId="210" applyFont="1" applyFill="1" applyBorder="1" applyAlignment="1">
      <alignment horizontal="left" vertical="center"/>
    </xf>
    <xf numFmtId="0" fontId="55" fillId="0" borderId="45" xfId="210" applyFont="1" applyFill="1" applyBorder="1" applyAlignment="1">
      <alignment horizontal="left" vertical="center"/>
    </xf>
    <xf numFmtId="0" fontId="101" fillId="0" borderId="40" xfId="210" applyFont="1" applyFill="1" applyBorder="1" applyAlignment="1">
      <alignment horizontal="left" vertical="center"/>
    </xf>
    <xf numFmtId="0" fontId="62" fillId="0" borderId="40" xfId="210" applyFont="1" applyFill="1" applyBorder="1" applyAlignment="1">
      <alignment horizontal="center" vertical="center"/>
    </xf>
    <xf numFmtId="0" fontId="55" fillId="0" borderId="40" xfId="210" applyFont="1" applyFill="1" applyBorder="1" applyAlignment="1">
      <alignment horizontal="left" vertical="center" wrapText="1"/>
    </xf>
    <xf numFmtId="49" fontId="49" fillId="0" borderId="40" xfId="0" applyNumberFormat="1" applyFont="1" applyFill="1" applyBorder="1" applyAlignment="1">
      <alignment horizontal="center"/>
    </xf>
    <xf numFmtId="3" fontId="56" fillId="23" borderId="47" xfId="0" applyNumberFormat="1" applyFont="1" applyFill="1" applyBorder="1" applyAlignment="1">
      <alignment horizontal="center"/>
    </xf>
    <xf numFmtId="3" fontId="56" fillId="6" borderId="47" xfId="0" applyNumberFormat="1" applyFont="1" applyFill="1" applyBorder="1" applyAlignment="1">
      <alignment horizontal="center"/>
    </xf>
    <xf numFmtId="0" fontId="19" fillId="0" borderId="51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56" fillId="0" borderId="40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61" fillId="0" borderId="18" xfId="21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66" fontId="56" fillId="23" borderId="28" xfId="0" applyNumberFormat="1" applyFont="1" applyFill="1" applyBorder="1" applyAlignment="1">
      <alignment horizontal="center"/>
    </xf>
    <xf numFmtId="166" fontId="49" fillId="6" borderId="28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3" fontId="49" fillId="35" borderId="28" xfId="210" applyNumberFormat="1" applyFont="1" applyFill="1" applyBorder="1" applyAlignment="1">
      <alignment horizontal="center" vertical="center"/>
    </xf>
    <xf numFmtId="0" fontId="113" fillId="0" borderId="11" xfId="0" applyFont="1" applyBorder="1" applyAlignment="1">
      <alignment horizontal="left"/>
    </xf>
    <xf numFmtId="0" fontId="113" fillId="0" borderId="11" xfId="0" applyFont="1" applyFill="1" applyBorder="1" applyAlignment="1">
      <alignment horizontal="center"/>
    </xf>
    <xf numFmtId="3" fontId="71" fillId="14" borderId="10" xfId="210" applyNumberFormat="1" applyFont="1" applyFill="1" applyBorder="1" applyAlignment="1">
      <alignment horizontal="center" vertical="center"/>
    </xf>
    <xf numFmtId="0" fontId="63" fillId="0" borderId="39" xfId="210" applyFont="1" applyFill="1" applyBorder="1" applyAlignment="1">
      <alignment horizontal="left" vertical="center"/>
    </xf>
    <xf numFmtId="0" fontId="72" fillId="0" borderId="19" xfId="210" applyFont="1" applyFill="1" applyBorder="1" applyAlignment="1">
      <alignment horizontal="left" vertical="center" wrapText="1"/>
    </xf>
    <xf numFmtId="0" fontId="72" fillId="0" borderId="25" xfId="210" applyFont="1" applyFill="1" applyBorder="1" applyAlignment="1">
      <alignment horizontal="left" vertical="center" wrapText="1"/>
    </xf>
    <xf numFmtId="3" fontId="71" fillId="7" borderId="10" xfId="210" applyNumberFormat="1" applyFont="1" applyFill="1" applyBorder="1" applyAlignment="1">
      <alignment horizontal="center" vertical="center"/>
    </xf>
    <xf numFmtId="0" fontId="63" fillId="0" borderId="10" xfId="215" applyFont="1" applyBorder="1" applyAlignment="1">
      <alignment horizontal="left" vertical="center" wrapText="1"/>
    </xf>
    <xf numFmtId="0" fontId="72" fillId="0" borderId="19" xfId="215" applyFont="1" applyBorder="1" applyAlignment="1">
      <alignment horizontal="left" vertical="center" wrapText="1"/>
    </xf>
    <xf numFmtId="49" fontId="62" fillId="0" borderId="51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7" fillId="0" borderId="45" xfId="210" applyFont="1" applyFill="1" applyBorder="1" applyAlignment="1">
      <alignment horizontal="left" vertical="center" wrapText="1"/>
    </xf>
    <xf numFmtId="0" fontId="55" fillId="0" borderId="39" xfId="210" applyFont="1" applyFill="1" applyBorder="1" applyAlignment="1">
      <alignment horizontal="left" vertical="center" wrapText="1"/>
    </xf>
    <xf numFmtId="0" fontId="57" fillId="0" borderId="19" xfId="210" applyFont="1" applyFill="1" applyBorder="1" applyAlignment="1">
      <alignment horizontal="left" vertical="center" wrapText="1"/>
    </xf>
    <xf numFmtId="0" fontId="19" fillId="0" borderId="40" xfId="0" applyFont="1" applyBorder="1" applyAlignment="1">
      <alignment horizontal="left"/>
    </xf>
    <xf numFmtId="0" fontId="62" fillId="0" borderId="40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1" fontId="57" fillId="0" borderId="40" xfId="0" applyNumberFormat="1" applyFont="1" applyFill="1" applyBorder="1" applyAlignment="1">
      <alignment horizontal="center"/>
    </xf>
    <xf numFmtId="0" fontId="49" fillId="0" borderId="46" xfId="0" applyFont="1" applyFill="1" applyBorder="1" applyAlignment="1">
      <alignment horizontal="center"/>
    </xf>
    <xf numFmtId="3" fontId="101" fillId="35" borderId="46" xfId="0" applyNumberFormat="1" applyFont="1" applyFill="1" applyBorder="1" applyAlignment="1">
      <alignment horizontal="center"/>
    </xf>
    <xf numFmtId="3" fontId="56" fillId="6" borderId="46" xfId="0" applyNumberFormat="1" applyFont="1" applyFill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horizontal="left"/>
    </xf>
    <xf numFmtId="0" fontId="56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5" fillId="0" borderId="28" xfId="0" applyFont="1" applyBorder="1" applyAlignment="1">
      <alignment horizontal="left"/>
    </xf>
    <xf numFmtId="0" fontId="112" fillId="0" borderId="28" xfId="0" applyFont="1" applyFill="1" applyBorder="1" applyAlignment="1">
      <alignment horizontal="left"/>
    </xf>
    <xf numFmtId="0" fontId="115" fillId="0" borderId="28" xfId="0" applyFont="1" applyFill="1" applyBorder="1" applyAlignment="1">
      <alignment horizontal="center"/>
    </xf>
    <xf numFmtId="49" fontId="56" fillId="0" borderId="28" xfId="0" applyNumberFormat="1" applyFont="1" applyFill="1" applyBorder="1" applyAlignment="1">
      <alignment horizontal="center"/>
    </xf>
    <xf numFmtId="166" fontId="62" fillId="33" borderId="18" xfId="0" applyNumberFormat="1" applyFont="1" applyFill="1" applyBorder="1" applyAlignment="1">
      <alignment horizontal="center"/>
    </xf>
    <xf numFmtId="166" fontId="62" fillId="33" borderId="11" xfId="0" applyNumberFormat="1" applyFont="1" applyFill="1" applyBorder="1" applyAlignment="1">
      <alignment horizontal="center"/>
    </xf>
    <xf numFmtId="0" fontId="19" fillId="0" borderId="52" xfId="210" applyFont="1" applyFill="1" applyBorder="1" applyAlignment="1">
      <alignment horizontal="left" vertical="center"/>
    </xf>
    <xf numFmtId="0" fontId="19" fillId="0" borderId="23" xfId="210" applyFont="1" applyFill="1" applyBorder="1" applyAlignment="1">
      <alignment horizontal="left" vertical="center"/>
    </xf>
    <xf numFmtId="0" fontId="19" fillId="0" borderId="23" xfId="210" applyFont="1" applyFill="1" applyBorder="1" applyAlignment="1">
      <alignment horizontal="center" vertical="center"/>
    </xf>
    <xf numFmtId="0" fontId="19" fillId="0" borderId="46" xfId="21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/>
    </xf>
    <xf numFmtId="0" fontId="55" fillId="0" borderId="28" xfId="0" applyFont="1" applyFill="1" applyBorder="1" applyAlignment="1">
      <alignment horizontal="center"/>
    </xf>
    <xf numFmtId="0" fontId="57" fillId="0" borderId="28" xfId="21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/>
    </xf>
    <xf numFmtId="0" fontId="112" fillId="0" borderId="28" xfId="0" applyFont="1" applyBorder="1" applyAlignment="1">
      <alignment horizontal="left"/>
    </xf>
    <xf numFmtId="0" fontId="115" fillId="0" borderId="28" xfId="0" applyFont="1" applyBorder="1" applyAlignment="1">
      <alignment horizontal="center"/>
    </xf>
    <xf numFmtId="49" fontId="56" fillId="0" borderId="28" xfId="0" applyNumberFormat="1" applyFont="1" applyBorder="1" applyAlignment="1">
      <alignment horizontal="center"/>
    </xf>
    <xf numFmtId="166" fontId="56" fillId="33" borderId="11" xfId="0" applyNumberFormat="1" applyFont="1" applyFill="1" applyBorder="1" applyAlignment="1">
      <alignment horizontal="center"/>
    </xf>
    <xf numFmtId="0" fontId="19" fillId="0" borderId="60" xfId="217" applyFont="1" applyFill="1" applyBorder="1" applyAlignment="1">
      <alignment horizontal="left" wrapText="1"/>
    </xf>
    <xf numFmtId="0" fontId="19" fillId="0" borderId="59" xfId="217" applyFont="1" applyFill="1" applyBorder="1" applyAlignment="1">
      <alignment horizontal="left" wrapText="1"/>
    </xf>
    <xf numFmtId="0" fontId="61" fillId="0" borderId="0" xfId="0" applyFont="1" applyBorder="1" applyAlignment="1">
      <alignment horizontal="center" wrapText="1"/>
    </xf>
    <xf numFmtId="3" fontId="49" fillId="0" borderId="0" xfId="0" applyNumberFormat="1" applyFont="1" applyBorder="1" applyAlignment="1">
      <alignment horizontal="center"/>
    </xf>
    <xf numFmtId="0" fontId="116" fillId="0" borderId="11" xfId="0" applyFont="1" applyBorder="1"/>
    <xf numFmtId="0" fontId="83" fillId="0" borderId="0" xfId="0" applyFont="1" applyBorder="1" applyAlignment="1">
      <alignment wrapText="1"/>
    </xf>
    <xf numFmtId="0" fontId="61" fillId="0" borderId="11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/>
    </xf>
    <xf numFmtId="49" fontId="103" fillId="0" borderId="11" xfId="210" applyNumberFormat="1" applyFont="1" applyFill="1" applyBorder="1" applyAlignment="1" applyProtection="1">
      <alignment horizontal="center" vertical="center"/>
    </xf>
    <xf numFmtId="0" fontId="86" fillId="31" borderId="0" xfId="210" applyFont="1" applyFill="1" applyBorder="1" applyAlignment="1">
      <alignment horizontal="center" vertical="center"/>
    </xf>
    <xf numFmtId="0" fontId="86" fillId="52" borderId="0" xfId="210" applyFont="1" applyFill="1" applyBorder="1" applyAlignment="1">
      <alignment horizontal="center" vertical="center"/>
    </xf>
    <xf numFmtId="0" fontId="101" fillId="0" borderId="19" xfId="210" applyFont="1" applyFill="1" applyBorder="1" applyAlignment="1">
      <alignment horizontal="left" vertical="center"/>
    </xf>
    <xf numFmtId="0" fontId="101" fillId="0" borderId="10" xfId="210" applyFont="1" applyFill="1" applyBorder="1" applyAlignment="1">
      <alignment horizontal="left" vertical="center"/>
    </xf>
    <xf numFmtId="0" fontId="101" fillId="0" borderId="11" xfId="0" applyFont="1" applyFill="1" applyBorder="1"/>
    <xf numFmtId="0" fontId="101" fillId="0" borderId="28" xfId="0" applyFont="1" applyFill="1" applyBorder="1"/>
    <xf numFmtId="0" fontId="0" fillId="0" borderId="28" xfId="0" applyBorder="1" applyAlignment="1">
      <alignment vertical="center"/>
    </xf>
    <xf numFmtId="0" fontId="86" fillId="0" borderId="59" xfId="210" applyFont="1" applyFill="1" applyBorder="1" applyAlignment="1">
      <alignment horizontal="center" vertical="center"/>
    </xf>
    <xf numFmtId="0" fontId="52" fillId="0" borderId="59" xfId="210" applyFont="1" applyFill="1" applyBorder="1" applyAlignment="1">
      <alignment horizontal="center"/>
    </xf>
    <xf numFmtId="0" fontId="49" fillId="31" borderId="60" xfId="210" applyFont="1" applyFill="1" applyBorder="1" applyAlignment="1">
      <alignment horizontal="center" vertical="center" wrapText="1"/>
    </xf>
    <xf numFmtId="0" fontId="49" fillId="31" borderId="59" xfId="210" applyFont="1" applyFill="1" applyBorder="1" applyAlignment="1">
      <alignment horizontal="center" vertical="center" wrapText="1"/>
    </xf>
    <xf numFmtId="0" fontId="49" fillId="31" borderId="0" xfId="210" applyFont="1" applyFill="1" applyBorder="1" applyAlignment="1">
      <alignment horizontal="center" vertical="center" wrapText="1"/>
    </xf>
    <xf numFmtId="0" fontId="86" fillId="31" borderId="60" xfId="210" applyFont="1" applyFill="1" applyBorder="1" applyAlignment="1">
      <alignment horizontal="center" vertical="center"/>
    </xf>
    <xf numFmtId="0" fontId="86" fillId="31" borderId="59" xfId="210" applyFont="1" applyFill="1" applyBorder="1" applyAlignment="1">
      <alignment horizontal="center" vertical="center"/>
    </xf>
    <xf numFmtId="166" fontId="49" fillId="54" borderId="11" xfId="210" applyNumberFormat="1" applyFont="1" applyFill="1" applyBorder="1" applyAlignment="1">
      <alignment horizontal="center" vertical="center"/>
    </xf>
    <xf numFmtId="0" fontId="87" fillId="55" borderId="60" xfId="210" applyFont="1" applyFill="1" applyBorder="1" applyAlignment="1">
      <alignment horizontal="center" vertical="center"/>
    </xf>
    <xf numFmtId="0" fontId="88" fillId="56" borderId="60" xfId="210" applyFont="1" applyFill="1" applyBorder="1" applyAlignment="1">
      <alignment horizontal="center" vertical="center"/>
    </xf>
    <xf numFmtId="0" fontId="86" fillId="44" borderId="59" xfId="210" applyFont="1" applyFill="1" applyBorder="1" applyAlignment="1">
      <alignment horizontal="center" vertical="center"/>
    </xf>
    <xf numFmtId="0" fontId="86" fillId="44" borderId="0" xfId="210" applyFont="1" applyFill="1" applyBorder="1" applyAlignment="1">
      <alignment horizontal="center" vertical="center"/>
    </xf>
    <xf numFmtId="3" fontId="56" fillId="57" borderId="11" xfId="0" applyNumberFormat="1" applyFont="1" applyFill="1" applyBorder="1" applyAlignment="1">
      <alignment horizontal="center" vertical="center"/>
    </xf>
    <xf numFmtId="0" fontId="19" fillId="31" borderId="60" xfId="210" applyFont="1" applyFill="1" applyBorder="1" applyAlignment="1">
      <alignment horizontal="center" vertical="center"/>
    </xf>
    <xf numFmtId="0" fontId="19" fillId="31" borderId="59" xfId="210" applyFont="1" applyFill="1" applyBorder="1" applyAlignment="1">
      <alignment horizontal="center" vertical="center"/>
    </xf>
    <xf numFmtId="0" fontId="19" fillId="43" borderId="59" xfId="210" applyFont="1" applyFill="1" applyBorder="1" applyAlignment="1">
      <alignment horizontal="center" vertical="center"/>
    </xf>
    <xf numFmtId="0" fontId="19" fillId="43" borderId="0" xfId="210" applyFont="1" applyFill="1" applyBorder="1" applyAlignment="1">
      <alignment horizontal="center" vertical="center"/>
    </xf>
    <xf numFmtId="0" fontId="86" fillId="52" borderId="59" xfId="210" applyFont="1" applyFill="1" applyBorder="1" applyAlignment="1">
      <alignment horizontal="center" vertical="center"/>
    </xf>
    <xf numFmtId="0" fontId="86" fillId="0" borderId="60" xfId="210" applyFont="1" applyFill="1" applyBorder="1" applyAlignment="1">
      <alignment horizontal="center" vertical="center"/>
    </xf>
    <xf numFmtId="0" fontId="19" fillId="0" borderId="60" xfId="210" applyFont="1" applyFill="1" applyBorder="1" applyAlignment="1">
      <alignment horizontal="center" vertical="center"/>
    </xf>
    <xf numFmtId="0" fontId="19" fillId="0" borderId="59" xfId="21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2" fontId="118" fillId="0" borderId="0" xfId="0" applyNumberFormat="1" applyFont="1" applyAlignment="1">
      <alignment horizontal="center"/>
    </xf>
    <xf numFmtId="0" fontId="0" fillId="26" borderId="34" xfId="0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/>
    </xf>
    <xf numFmtId="0" fontId="86" fillId="31" borderId="28" xfId="210" applyFont="1" applyFill="1" applyBorder="1" applyAlignment="1">
      <alignment horizontal="left" vertical="top" wrapText="1"/>
    </xf>
    <xf numFmtId="3" fontId="49" fillId="0" borderId="11" xfId="217" applyNumberFormat="1" applyFont="1" applyFill="1" applyBorder="1" applyAlignment="1">
      <alignment horizontal="center" vertical="center" wrapText="1"/>
    </xf>
    <xf numFmtId="0" fontId="49" fillId="31" borderId="11" xfId="217" applyFont="1" applyFill="1" applyBorder="1" applyAlignment="1">
      <alignment horizontal="center" wrapText="1"/>
    </xf>
    <xf numFmtId="0" fontId="19" fillId="31" borderId="11" xfId="217" applyFont="1" applyFill="1" applyBorder="1" applyAlignment="1">
      <alignment horizontal="left" wrapText="1"/>
    </xf>
    <xf numFmtId="0" fontId="19" fillId="31" borderId="11" xfId="217" applyFont="1" applyFill="1" applyBorder="1" applyAlignment="1">
      <alignment horizontal="center" wrapText="1"/>
    </xf>
    <xf numFmtId="49" fontId="19" fillId="31" borderId="11" xfId="217" applyNumberFormat="1" applyFont="1" applyFill="1" applyBorder="1" applyAlignment="1">
      <alignment horizontal="center" wrapText="1"/>
    </xf>
    <xf numFmtId="166" fontId="49" fillId="31" borderId="11" xfId="217" applyNumberFormat="1" applyFont="1" applyFill="1" applyBorder="1" applyAlignment="1">
      <alignment horizontal="center" wrapText="1"/>
    </xf>
    <xf numFmtId="0" fontId="19" fillId="31" borderId="0" xfId="217" applyFont="1" applyFill="1" applyBorder="1" applyAlignment="1">
      <alignment horizontal="left" wrapText="1"/>
    </xf>
    <xf numFmtId="0" fontId="19" fillId="31" borderId="0" xfId="210" applyFont="1" applyFill="1"/>
    <xf numFmtId="49" fontId="103" fillId="0" borderId="0" xfId="210" applyNumberFormat="1" applyFont="1" applyFill="1" applyBorder="1" applyAlignment="1" applyProtection="1">
      <alignment horizontal="center" vertical="center"/>
    </xf>
    <xf numFmtId="0" fontId="55" fillId="0" borderId="0" xfId="213" applyFont="1" applyFill="1" applyBorder="1" applyAlignment="1">
      <alignment horizontal="left" vertical="center"/>
    </xf>
    <xf numFmtId="0" fontId="55" fillId="0" borderId="0" xfId="213" applyFont="1" applyFill="1" applyBorder="1" applyAlignment="1">
      <alignment horizontal="center" vertical="center"/>
    </xf>
    <xf numFmtId="0" fontId="86" fillId="0" borderId="0" xfId="210" applyFont="1" applyFill="1" applyBorder="1" applyAlignment="1">
      <alignment horizontal="center" vertical="center" wrapText="1"/>
    </xf>
    <xf numFmtId="166" fontId="49" fillId="0" borderId="0" xfId="210" applyNumberFormat="1" applyFont="1" applyFill="1" applyBorder="1" applyAlignment="1">
      <alignment horizontal="center" vertical="center" wrapText="1"/>
    </xf>
    <xf numFmtId="172" fontId="71" fillId="14" borderId="11" xfId="210" applyNumberFormat="1" applyFont="1" applyFill="1" applyBorder="1" applyAlignment="1">
      <alignment horizontal="center" vertical="center"/>
    </xf>
    <xf numFmtId="166" fontId="113" fillId="0" borderId="28" xfId="0" applyNumberFormat="1" applyFont="1" applyBorder="1" applyAlignment="1">
      <alignment horizontal="center"/>
    </xf>
    <xf numFmtId="3" fontId="49" fillId="38" borderId="54" xfId="210" applyNumberFormat="1" applyFont="1" applyFill="1" applyBorder="1" applyAlignment="1">
      <alignment horizontal="center" vertical="center"/>
    </xf>
    <xf numFmtId="3" fontId="49" fillId="51" borderId="53" xfId="210" applyNumberFormat="1" applyFont="1" applyFill="1" applyBorder="1" applyAlignment="1">
      <alignment horizontal="center" vertical="center"/>
    </xf>
    <xf numFmtId="3" fontId="49" fillId="0" borderId="54" xfId="210" applyNumberFormat="1" applyFont="1" applyFill="1" applyBorder="1" applyAlignment="1">
      <alignment horizontal="center" vertical="center"/>
    </xf>
    <xf numFmtId="3" fontId="19" fillId="0" borderId="54" xfId="210" applyNumberFormat="1" applyFont="1" applyFill="1" applyBorder="1" applyAlignment="1">
      <alignment horizontal="center" vertical="center"/>
    </xf>
    <xf numFmtId="0" fontId="113" fillId="0" borderId="69" xfId="210" applyFont="1" applyFill="1" applyBorder="1" applyAlignment="1">
      <alignment horizontal="left" vertical="center"/>
    </xf>
    <xf numFmtId="0" fontId="113" fillId="0" borderId="69" xfId="210" applyFont="1" applyFill="1" applyBorder="1" applyAlignment="1">
      <alignment horizontal="center" vertical="center"/>
    </xf>
    <xf numFmtId="0" fontId="0" fillId="0" borderId="69" xfId="0" applyFont="1" applyBorder="1"/>
    <xf numFmtId="49" fontId="49" fillId="0" borderId="69" xfId="210" applyNumberFormat="1" applyFont="1" applyFill="1" applyBorder="1" applyAlignment="1">
      <alignment horizontal="center" vertical="center"/>
    </xf>
    <xf numFmtId="166" fontId="56" fillId="33" borderId="70" xfId="0" applyNumberFormat="1" applyFont="1" applyFill="1" applyBorder="1" applyAlignment="1">
      <alignment horizontal="center"/>
    </xf>
    <xf numFmtId="166" fontId="49" fillId="6" borderId="70" xfId="0" applyNumberFormat="1" applyFont="1" applyFill="1" applyBorder="1" applyAlignment="1">
      <alignment horizontal="center"/>
    </xf>
    <xf numFmtId="0" fontId="62" fillId="58" borderId="68" xfId="0" applyFont="1" applyFill="1" applyBorder="1" applyAlignment="1">
      <alignment horizontal="left"/>
    </xf>
    <xf numFmtId="0" fontId="61" fillId="58" borderId="46" xfId="210" applyFont="1" applyFill="1" applyBorder="1" applyAlignment="1">
      <alignment horizontal="center" vertical="center"/>
    </xf>
    <xf numFmtId="0" fontId="57" fillId="58" borderId="46" xfId="210" applyFont="1" applyFill="1" applyBorder="1" applyAlignment="1">
      <alignment horizontal="left" vertical="center" wrapText="1"/>
    </xf>
    <xf numFmtId="0" fontId="19" fillId="58" borderId="46" xfId="210" applyFont="1" applyFill="1" applyBorder="1" applyAlignment="1">
      <alignment horizontal="left" vertical="center" wrapText="1"/>
    </xf>
    <xf numFmtId="3" fontId="49" fillId="58" borderId="46" xfId="210" applyNumberFormat="1" applyFont="1" applyFill="1" applyBorder="1" applyAlignment="1">
      <alignment horizontal="center" vertical="center"/>
    </xf>
    <xf numFmtId="0" fontId="112" fillId="58" borderId="65" xfId="0" applyFont="1" applyFill="1" applyBorder="1" applyAlignment="1">
      <alignment horizontal="left"/>
    </xf>
    <xf numFmtId="0" fontId="112" fillId="58" borderId="28" xfId="210" applyFont="1" applyFill="1" applyBorder="1" applyAlignment="1">
      <alignment horizontal="center" vertical="center"/>
    </xf>
    <xf numFmtId="0" fontId="57" fillId="58" borderId="28" xfId="210" applyFont="1" applyFill="1" applyBorder="1" applyAlignment="1">
      <alignment horizontal="left" vertical="center" wrapText="1"/>
    </xf>
    <xf numFmtId="0" fontId="19" fillId="58" borderId="28" xfId="210" applyFont="1" applyFill="1" applyBorder="1" applyAlignment="1">
      <alignment horizontal="left" vertical="center" wrapText="1"/>
    </xf>
    <xf numFmtId="3" fontId="49" fillId="58" borderId="28" xfId="210" applyNumberFormat="1" applyFont="1" applyFill="1" applyBorder="1" applyAlignment="1">
      <alignment horizontal="center" vertical="center"/>
    </xf>
    <xf numFmtId="0" fontId="112" fillId="58" borderId="28" xfId="0" applyFont="1" applyFill="1" applyBorder="1" applyAlignment="1">
      <alignment horizontal="center"/>
    </xf>
    <xf numFmtId="0" fontId="62" fillId="58" borderId="65" xfId="0" applyFont="1" applyFill="1" applyBorder="1" applyAlignment="1">
      <alignment horizontal="left"/>
    </xf>
    <xf numFmtId="0" fontId="62" fillId="58" borderId="28" xfId="0" applyFont="1" applyFill="1" applyBorder="1" applyAlignment="1">
      <alignment horizontal="center"/>
    </xf>
    <xf numFmtId="0" fontId="61" fillId="58" borderId="28" xfId="210" applyFont="1" applyFill="1" applyBorder="1" applyAlignment="1">
      <alignment horizontal="center" vertical="center"/>
    </xf>
    <xf numFmtId="0" fontId="60" fillId="58" borderId="65" xfId="210" applyFont="1" applyFill="1" applyBorder="1" applyAlignment="1">
      <alignment horizontal="left" vertical="center"/>
    </xf>
    <xf numFmtId="0" fontId="60" fillId="58" borderId="28" xfId="210" applyFont="1" applyFill="1" applyBorder="1" applyAlignment="1">
      <alignment horizontal="left" vertical="center"/>
    </xf>
    <xf numFmtId="0" fontId="62" fillId="58" borderId="28" xfId="210" applyFont="1" applyFill="1" applyBorder="1" applyAlignment="1">
      <alignment horizontal="center" vertical="center"/>
    </xf>
    <xf numFmtId="0" fontId="112" fillId="58" borderId="66" xfId="0" applyFont="1" applyFill="1" applyBorder="1" applyAlignment="1">
      <alignment horizontal="left"/>
    </xf>
    <xf numFmtId="0" fontId="112" fillId="58" borderId="67" xfId="210" applyFont="1" applyFill="1" applyBorder="1" applyAlignment="1">
      <alignment horizontal="center" vertical="center"/>
    </xf>
    <xf numFmtId="0" fontId="57" fillId="58" borderId="67" xfId="210" applyFont="1" applyFill="1" applyBorder="1" applyAlignment="1">
      <alignment horizontal="left" vertical="center" wrapText="1"/>
    </xf>
    <xf numFmtId="0" fontId="19" fillId="58" borderId="67" xfId="210" applyFont="1" applyFill="1" applyBorder="1" applyAlignment="1">
      <alignment horizontal="left" vertical="center" wrapText="1"/>
    </xf>
    <xf numFmtId="3" fontId="49" fillId="58" borderId="67" xfId="210" applyNumberFormat="1" applyFont="1" applyFill="1" applyBorder="1" applyAlignment="1">
      <alignment horizontal="center" vertical="center"/>
    </xf>
    <xf numFmtId="0" fontId="61" fillId="22" borderId="25" xfId="210" applyFont="1" applyFill="1" applyBorder="1" applyAlignment="1">
      <alignment vertical="center"/>
    </xf>
    <xf numFmtId="0" fontId="62" fillId="0" borderId="10" xfId="210" applyFont="1" applyFill="1" applyBorder="1" applyAlignment="1">
      <alignment horizontal="center" vertical="center"/>
    </xf>
    <xf numFmtId="3" fontId="62" fillId="23" borderId="10" xfId="0" applyNumberFormat="1" applyFont="1" applyFill="1" applyBorder="1" applyAlignment="1">
      <alignment horizontal="center"/>
    </xf>
    <xf numFmtId="0" fontId="113" fillId="0" borderId="46" xfId="210" applyFont="1" applyFill="1" applyBorder="1" applyAlignment="1">
      <alignment horizontal="center" vertical="center"/>
    </xf>
    <xf numFmtId="0" fontId="0" fillId="0" borderId="18" xfId="0" applyFont="1" applyFill="1" applyBorder="1" applyAlignment="1"/>
    <xf numFmtId="0" fontId="19" fillId="0" borderId="41" xfId="0" applyFont="1" applyBorder="1" applyAlignment="1">
      <alignment horizontal="center"/>
    </xf>
    <xf numFmtId="0" fontId="61" fillId="0" borderId="72" xfId="210" applyFont="1" applyFill="1" applyBorder="1" applyAlignment="1">
      <alignment horizontal="center" vertical="center"/>
    </xf>
    <xf numFmtId="0" fontId="19" fillId="0" borderId="73" xfId="210" applyFont="1" applyFill="1" applyBorder="1" applyAlignment="1">
      <alignment horizontal="center" vertical="center"/>
    </xf>
    <xf numFmtId="0" fontId="61" fillId="22" borderId="45" xfId="210" applyFont="1" applyFill="1" applyBorder="1" applyAlignment="1">
      <alignment horizontal="center" vertical="center"/>
    </xf>
    <xf numFmtId="0" fontId="61" fillId="22" borderId="28" xfId="210" applyFont="1" applyFill="1" applyBorder="1" applyAlignment="1">
      <alignment horizontal="center" vertical="center"/>
    </xf>
    <xf numFmtId="3" fontId="49" fillId="35" borderId="28" xfId="210" applyNumberFormat="1" applyFont="1" applyFill="1" applyBorder="1" applyAlignment="1">
      <alignment horizontal="center" vertical="center"/>
    </xf>
    <xf numFmtId="0" fontId="61" fillId="22" borderId="32" xfId="21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1" fillId="22" borderId="56" xfId="210" applyFont="1" applyFill="1" applyBorder="1" applyAlignment="1">
      <alignment horizontal="center" vertical="center"/>
    </xf>
    <xf numFmtId="0" fontId="88" fillId="40" borderId="32" xfId="0" applyFont="1" applyFill="1" applyBorder="1" applyAlignment="1">
      <alignment horizontal="center" vertical="center"/>
    </xf>
    <xf numFmtId="3" fontId="56" fillId="23" borderId="19" xfId="0" applyNumberFormat="1" applyFont="1" applyFill="1" applyBorder="1" applyAlignment="1">
      <alignment horizontal="center" vertical="center"/>
    </xf>
    <xf numFmtId="0" fontId="71" fillId="14" borderId="11" xfId="210" applyFont="1" applyFill="1" applyBorder="1" applyAlignment="1">
      <alignment horizontal="center" vertical="center"/>
    </xf>
    <xf numFmtId="0" fontId="71" fillId="20" borderId="42" xfId="210" applyFont="1" applyFill="1" applyBorder="1" applyAlignment="1">
      <alignment horizontal="center" vertical="center"/>
    </xf>
    <xf numFmtId="0" fontId="70" fillId="30" borderId="42" xfId="210" applyFont="1" applyFill="1" applyBorder="1" applyAlignment="1">
      <alignment horizontal="center" vertical="center"/>
    </xf>
    <xf numFmtId="0" fontId="71" fillId="20" borderId="10" xfId="210" applyFont="1" applyFill="1" applyBorder="1" applyAlignment="1">
      <alignment horizontal="center" vertical="center"/>
    </xf>
    <xf numFmtId="0" fontId="70" fillId="30" borderId="10" xfId="210" applyFont="1" applyFill="1" applyBorder="1" applyAlignment="1">
      <alignment horizontal="center" vertical="center"/>
    </xf>
    <xf numFmtId="0" fontId="71" fillId="47" borderId="10" xfId="210" applyFont="1" applyFill="1" applyBorder="1" applyAlignment="1">
      <alignment horizontal="center" vertical="center"/>
    </xf>
    <xf numFmtId="0" fontId="71" fillId="53" borderId="10" xfId="210" applyFont="1" applyFill="1" applyBorder="1" applyAlignment="1">
      <alignment horizontal="center" vertical="center"/>
    </xf>
    <xf numFmtId="0" fontId="71" fillId="7" borderId="42" xfId="210" applyFont="1" applyFill="1" applyBorder="1" applyAlignment="1">
      <alignment horizontal="center" vertical="center"/>
    </xf>
    <xf numFmtId="0" fontId="54" fillId="0" borderId="50" xfId="210" applyFont="1" applyBorder="1" applyAlignment="1">
      <alignment horizontal="center"/>
    </xf>
    <xf numFmtId="0" fontId="61" fillId="22" borderId="71" xfId="210" applyFont="1" applyFill="1" applyBorder="1" applyAlignment="1">
      <alignment horizontal="center" vertical="center"/>
    </xf>
    <xf numFmtId="0" fontId="61" fillId="22" borderId="72" xfId="210" applyFont="1" applyFill="1" applyBorder="1" applyAlignment="1">
      <alignment horizontal="center" vertical="center"/>
    </xf>
    <xf numFmtId="0" fontId="61" fillId="22" borderId="29" xfId="210" applyFont="1" applyFill="1" applyBorder="1" applyAlignment="1">
      <alignment horizontal="center" vertical="center"/>
    </xf>
    <xf numFmtId="0" fontId="61" fillId="22" borderId="30" xfId="210" applyFont="1" applyFill="1" applyBorder="1" applyAlignment="1">
      <alignment horizontal="center" vertical="center"/>
    </xf>
    <xf numFmtId="3" fontId="19" fillId="38" borderId="47" xfId="210" applyNumberFormat="1" applyFont="1" applyFill="1" applyBorder="1" applyAlignment="1">
      <alignment horizontal="center" vertical="center"/>
    </xf>
    <xf numFmtId="3" fontId="19" fillId="38" borderId="43" xfId="210" applyNumberFormat="1" applyFont="1" applyFill="1" applyBorder="1" applyAlignment="1">
      <alignment horizontal="center" vertical="center"/>
    </xf>
    <xf numFmtId="3" fontId="19" fillId="38" borderId="44" xfId="210" applyNumberFormat="1" applyFont="1" applyFill="1" applyBorder="1" applyAlignment="1">
      <alignment horizontal="center" vertical="center"/>
    </xf>
    <xf numFmtId="3" fontId="49" fillId="35" borderId="28" xfId="210" applyNumberFormat="1" applyFont="1" applyFill="1" applyBorder="1" applyAlignment="1">
      <alignment horizontal="center" vertical="center"/>
    </xf>
    <xf numFmtId="0" fontId="61" fillId="22" borderId="31" xfId="210" applyFont="1" applyFill="1" applyBorder="1" applyAlignment="1">
      <alignment horizontal="center" vertical="center"/>
    </xf>
    <xf numFmtId="0" fontId="61" fillId="22" borderId="32" xfId="210" applyFont="1" applyFill="1" applyBorder="1" applyAlignment="1">
      <alignment horizontal="center" vertical="center"/>
    </xf>
    <xf numFmtId="0" fontId="61" fillId="22" borderId="49" xfId="210" applyFont="1" applyFill="1" applyBorder="1" applyAlignment="1">
      <alignment horizontal="center" vertical="center"/>
    </xf>
    <xf numFmtId="0" fontId="61" fillId="22" borderId="50" xfId="21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56" fillId="23" borderId="39" xfId="0" applyNumberFormat="1" applyFont="1" applyFill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67" fillId="0" borderId="11" xfId="210" applyFont="1" applyFill="1" applyBorder="1" applyAlignment="1">
      <alignment horizontal="center" vertical="center" wrapText="1"/>
    </xf>
    <xf numFmtId="0" fontId="71" fillId="7" borderId="11" xfId="210" applyFont="1" applyFill="1" applyBorder="1" applyAlignment="1">
      <alignment horizontal="center" vertical="center"/>
    </xf>
    <xf numFmtId="0" fontId="71" fillId="14" borderId="11" xfId="210" applyFont="1" applyFill="1" applyBorder="1" applyAlignment="1">
      <alignment horizontal="center" vertical="center"/>
    </xf>
    <xf numFmtId="0" fontId="49" fillId="26" borderId="51" xfId="210" applyFont="1" applyFill="1" applyBorder="1" applyAlignment="1">
      <alignment horizontal="center" vertical="center"/>
    </xf>
    <xf numFmtId="0" fontId="71" fillId="14" borderId="10" xfId="210" applyFont="1" applyFill="1" applyBorder="1" applyAlignment="1">
      <alignment horizontal="center" vertical="center"/>
    </xf>
    <xf numFmtId="0" fontId="19" fillId="26" borderId="39" xfId="210" applyFont="1" applyFill="1" applyBorder="1" applyAlignment="1">
      <alignment horizontal="center" vertical="center"/>
    </xf>
    <xf numFmtId="0" fontId="71" fillId="7" borderId="48" xfId="210" applyFont="1" applyFill="1" applyBorder="1" applyAlignment="1">
      <alignment horizontal="center" vertical="center"/>
    </xf>
    <xf numFmtId="0" fontId="71" fillId="7" borderId="50" xfId="210" applyFont="1" applyFill="1" applyBorder="1" applyAlignment="1">
      <alignment horizontal="center" vertical="center"/>
    </xf>
    <xf numFmtId="0" fontId="71" fillId="7" borderId="19" xfId="210" applyFont="1" applyFill="1" applyBorder="1" applyAlignment="1">
      <alignment horizontal="center" vertical="center"/>
    </xf>
    <xf numFmtId="0" fontId="71" fillId="7" borderId="32" xfId="210" applyFont="1" applyFill="1" applyBorder="1" applyAlignment="1">
      <alignment horizontal="center" vertical="center"/>
    </xf>
    <xf numFmtId="0" fontId="71" fillId="7" borderId="24" xfId="210" applyFont="1" applyFill="1" applyBorder="1" applyAlignment="1">
      <alignment horizontal="center" vertical="center"/>
    </xf>
    <xf numFmtId="0" fontId="68" fillId="26" borderId="11" xfId="210" applyFont="1" applyFill="1" applyBorder="1" applyAlignment="1">
      <alignment horizontal="left" vertical="center"/>
    </xf>
    <xf numFmtId="0" fontId="18" fillId="26" borderId="11" xfId="207" applyFont="1" applyFill="1" applyBorder="1" applyAlignment="1">
      <alignment horizontal="left"/>
    </xf>
    <xf numFmtId="0" fontId="49" fillId="26" borderId="11" xfId="210" applyFont="1" applyFill="1" applyBorder="1" applyAlignment="1">
      <alignment horizontal="center" vertical="center"/>
    </xf>
    <xf numFmtId="0" fontId="19" fillId="26" borderId="11" xfId="210" applyFont="1" applyFill="1" applyBorder="1" applyAlignment="1">
      <alignment horizontal="center" vertical="center"/>
    </xf>
    <xf numFmtId="0" fontId="82" fillId="0" borderId="50" xfId="210" applyFont="1" applyBorder="1" applyAlignment="1">
      <alignment horizontal="center" vertical="top" wrapText="1"/>
    </xf>
    <xf numFmtId="0" fontId="81" fillId="0" borderId="50" xfId="210" applyFont="1" applyBorder="1" applyAlignment="1">
      <alignment horizontal="center" vertical="top" wrapText="1"/>
    </xf>
    <xf numFmtId="49" fontId="83" fillId="0" borderId="0" xfId="212" applyNumberFormat="1" applyFont="1" applyBorder="1" applyAlignment="1">
      <alignment horizontal="left"/>
    </xf>
    <xf numFmtId="0" fontId="49" fillId="0" borderId="0" xfId="218" applyFont="1" applyFill="1" applyBorder="1" applyAlignment="1">
      <alignment horizontal="center" vertical="center"/>
    </xf>
    <xf numFmtId="0" fontId="49" fillId="0" borderId="11" xfId="210" applyFont="1" applyFill="1" applyBorder="1" applyAlignment="1">
      <alignment horizontal="center" vertical="center" wrapText="1"/>
    </xf>
    <xf numFmtId="3" fontId="49" fillId="0" borderId="11" xfId="217" applyNumberFormat="1" applyFont="1" applyFill="1" applyBorder="1" applyAlignment="1">
      <alignment horizontal="center" vertical="center" wrapText="1"/>
    </xf>
    <xf numFmtId="0" fontId="49" fillId="0" borderId="11" xfId="217" applyNumberFormat="1" applyFont="1" applyFill="1" applyBorder="1" applyAlignment="1">
      <alignment horizontal="center" vertical="center" wrapText="1"/>
    </xf>
    <xf numFmtId="0" fontId="19" fillId="0" borderId="60" xfId="217" applyFont="1" applyFill="1" applyBorder="1" applyAlignment="1">
      <alignment horizontal="left" wrapText="1"/>
    </xf>
    <xf numFmtId="0" fontId="19" fillId="0" borderId="59" xfId="217" applyFont="1" applyFill="1" applyBorder="1" applyAlignment="1">
      <alignment horizontal="left" wrapText="1"/>
    </xf>
    <xf numFmtId="0" fontId="19" fillId="0" borderId="61" xfId="217" applyFont="1" applyFill="1" applyBorder="1" applyAlignment="1">
      <alignment horizontal="left" wrapText="1"/>
    </xf>
    <xf numFmtId="0" fontId="19" fillId="0" borderId="62" xfId="217" applyFont="1" applyFill="1" applyBorder="1" applyAlignment="1">
      <alignment horizontal="left" wrapText="1"/>
    </xf>
    <xf numFmtId="0" fontId="19" fillId="0" borderId="60" xfId="217" applyFont="1" applyFill="1" applyBorder="1" applyAlignment="1">
      <alignment horizontal="left"/>
    </xf>
    <xf numFmtId="0" fontId="19" fillId="0" borderId="59" xfId="217" applyFont="1" applyFill="1" applyBorder="1" applyAlignment="1">
      <alignment horizontal="left"/>
    </xf>
    <xf numFmtId="0" fontId="19" fillId="0" borderId="60" xfId="217" applyFont="1" applyFill="1" applyBorder="1" applyAlignment="1">
      <alignment horizontal="center" wrapText="1"/>
    </xf>
    <xf numFmtId="0" fontId="19" fillId="0" borderId="59" xfId="217" applyFont="1" applyFill="1" applyBorder="1" applyAlignment="1">
      <alignment horizontal="center" wrapText="1"/>
    </xf>
    <xf numFmtId="0" fontId="49" fillId="0" borderId="60" xfId="217" applyFont="1" applyFill="1" applyBorder="1" applyAlignment="1">
      <alignment horizontal="center" vertical="center" wrapText="1"/>
    </xf>
    <xf numFmtId="0" fontId="49" fillId="0" borderId="59" xfId="217" applyFont="1" applyFill="1" applyBorder="1" applyAlignment="1">
      <alignment horizontal="center" vertical="center" wrapText="1"/>
    </xf>
    <xf numFmtId="0" fontId="49" fillId="0" borderId="23" xfId="217" applyFont="1" applyFill="1" applyBorder="1" applyAlignment="1">
      <alignment horizontal="center" wrapText="1"/>
    </xf>
    <xf numFmtId="0" fontId="49" fillId="0" borderId="11" xfId="217" applyFont="1" applyFill="1" applyBorder="1" applyAlignment="1">
      <alignment horizontal="center" wrapText="1"/>
    </xf>
    <xf numFmtId="0" fontId="19" fillId="0" borderId="0" xfId="217" applyFont="1" applyFill="1" applyBorder="1" applyAlignment="1">
      <alignment horizontal="left" wrapText="1"/>
    </xf>
    <xf numFmtId="0" fontId="19" fillId="0" borderId="63" xfId="217" applyFont="1" applyFill="1" applyBorder="1" applyAlignment="1">
      <alignment horizontal="left" wrapText="1"/>
    </xf>
    <xf numFmtId="0" fontId="19" fillId="0" borderId="64" xfId="217" applyFont="1" applyFill="1" applyBorder="1" applyAlignment="1">
      <alignment horizontal="left" wrapText="1"/>
    </xf>
    <xf numFmtId="3" fontId="49" fillId="0" borderId="0" xfId="217" applyNumberFormat="1" applyFont="1" applyFill="1" applyBorder="1" applyAlignment="1">
      <alignment horizontal="left" vertical="center" wrapText="1"/>
    </xf>
    <xf numFmtId="3" fontId="119" fillId="0" borderId="0" xfId="217" applyNumberFormat="1" applyFont="1" applyFill="1" applyBorder="1" applyAlignment="1">
      <alignment horizontal="center" vertical="center" wrapText="1"/>
    </xf>
    <xf numFmtId="0" fontId="60" fillId="0" borderId="0" xfId="217" applyFont="1" applyBorder="1" applyAlignment="1">
      <alignment horizontal="left" vertical="center" wrapText="1"/>
    </xf>
    <xf numFmtId="3" fontId="49" fillId="0" borderId="58" xfId="217" applyNumberFormat="1" applyFont="1" applyFill="1" applyBorder="1" applyAlignment="1">
      <alignment horizontal="center" vertical="center" wrapText="1"/>
    </xf>
    <xf numFmtId="3" fontId="111" fillId="0" borderId="12" xfId="217" applyNumberFormat="1" applyFont="1" applyFill="1" applyBorder="1" applyAlignment="1">
      <alignment horizontal="center" vertical="center" wrapText="1"/>
    </xf>
    <xf numFmtId="3" fontId="19" fillId="0" borderId="55" xfId="217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0" fillId="0" borderId="0" xfId="218" applyFont="1" applyFill="1" applyBorder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60" fillId="25" borderId="34" xfId="0" applyFont="1" applyFill="1" applyBorder="1" applyAlignment="1">
      <alignment horizontal="center" vertical="center"/>
    </xf>
    <xf numFmtId="0" fontId="99" fillId="25" borderId="34" xfId="0" applyFont="1" applyFill="1" applyBorder="1" applyAlignment="1">
      <alignment horizontal="center" vertical="center"/>
    </xf>
    <xf numFmtId="0" fontId="92" fillId="25" borderId="34" xfId="0" applyFont="1" applyFill="1" applyBorder="1" applyAlignment="1">
      <alignment horizontal="center" vertical="center"/>
    </xf>
    <xf numFmtId="0" fontId="49" fillId="27" borderId="34" xfId="0" applyFont="1" applyFill="1" applyBorder="1" applyAlignment="1">
      <alignment horizontal="center" vertical="center" wrapText="1"/>
    </xf>
    <xf numFmtId="0" fontId="91" fillId="25" borderId="34" xfId="0" applyFont="1" applyFill="1" applyBorder="1" applyAlignment="1">
      <alignment horizontal="center" vertical="center"/>
    </xf>
    <xf numFmtId="0" fontId="54" fillId="27" borderId="34" xfId="0" applyFont="1" applyFill="1" applyBorder="1" applyAlignment="1">
      <alignment horizontal="center" vertical="center"/>
    </xf>
    <xf numFmtId="0" fontId="49" fillId="25" borderId="34" xfId="0" applyFont="1" applyFill="1" applyBorder="1" applyAlignment="1">
      <alignment horizontal="center" vertical="center"/>
    </xf>
    <xf numFmtId="49" fontId="54" fillId="27" borderId="34" xfId="0" applyNumberFormat="1" applyFont="1" applyFill="1" applyBorder="1" applyAlignment="1">
      <alignment horizontal="center" vertical="center"/>
    </xf>
    <xf numFmtId="0" fontId="61" fillId="22" borderId="47" xfId="210" applyFont="1" applyFill="1" applyBorder="1" applyAlignment="1">
      <alignment horizontal="center" vertical="center"/>
    </xf>
    <xf numFmtId="3" fontId="49" fillId="59" borderId="11" xfId="0" applyNumberFormat="1" applyFont="1" applyFill="1" applyBorder="1" applyAlignment="1">
      <alignment horizontal="center" vertical="center"/>
    </xf>
    <xf numFmtId="49" fontId="49" fillId="59" borderId="11" xfId="0" applyNumberFormat="1" applyFont="1" applyFill="1" applyBorder="1" applyAlignment="1">
      <alignment horizontal="center" vertical="center"/>
    </xf>
    <xf numFmtId="3" fontId="49" fillId="59" borderId="11" xfId="210" applyNumberFormat="1" applyFont="1" applyFill="1" applyBorder="1" applyAlignment="1">
      <alignment horizontal="center" vertical="center"/>
    </xf>
    <xf numFmtId="49" fontId="49" fillId="59" borderId="11" xfId="210" applyNumberFormat="1" applyFont="1" applyFill="1" applyBorder="1" applyAlignment="1">
      <alignment horizontal="center" vertical="center"/>
    </xf>
    <xf numFmtId="3" fontId="56" fillId="59" borderId="11" xfId="0" applyNumberFormat="1" applyFont="1" applyFill="1" applyBorder="1" applyAlignment="1">
      <alignment horizontal="center" vertical="center"/>
    </xf>
    <xf numFmtId="49" fontId="56" fillId="59" borderId="11" xfId="0" applyNumberFormat="1" applyFont="1" applyFill="1" applyBorder="1" applyAlignment="1">
      <alignment horizontal="center" vertical="center"/>
    </xf>
    <xf numFmtId="3" fontId="49" fillId="60" borderId="0" xfId="210" applyNumberFormat="1" applyFont="1" applyFill="1" applyBorder="1" applyAlignment="1">
      <alignment horizontal="center" vertical="center"/>
    </xf>
    <xf numFmtId="0" fontId="0" fillId="60" borderId="0" xfId="210" applyFont="1" applyFill="1" applyBorder="1" applyAlignment="1">
      <alignment horizontal="left" vertical="center"/>
    </xf>
    <xf numFmtId="0" fontId="0" fillId="61" borderId="32" xfId="0" applyFill="1" applyBorder="1" applyAlignment="1">
      <alignment vertical="center"/>
    </xf>
    <xf numFmtId="0" fontId="0" fillId="61" borderId="24" xfId="0" applyFill="1" applyBorder="1" applyAlignment="1">
      <alignment vertical="center"/>
    </xf>
    <xf numFmtId="3" fontId="49" fillId="59" borderId="18" xfId="0" applyNumberFormat="1" applyFont="1" applyFill="1" applyBorder="1" applyAlignment="1">
      <alignment horizontal="center" vertical="center"/>
    </xf>
    <xf numFmtId="3" fontId="56" fillId="59" borderId="19" xfId="0" applyNumberFormat="1" applyFont="1" applyFill="1" applyBorder="1" applyAlignment="1">
      <alignment horizontal="center" vertical="center"/>
    </xf>
    <xf numFmtId="0" fontId="0" fillId="61" borderId="0" xfId="0" applyFill="1" applyBorder="1" applyAlignment="1">
      <alignment horizontal="center" vertical="center"/>
    </xf>
    <xf numFmtId="0" fontId="88" fillId="61" borderId="32" xfId="0" applyFont="1" applyFill="1" applyBorder="1" applyAlignment="1">
      <alignment horizontal="center" vertical="center"/>
    </xf>
    <xf numFmtId="0" fontId="88" fillId="61" borderId="0" xfId="0" applyFont="1" applyFill="1" applyBorder="1" applyAlignment="1">
      <alignment horizontal="center" vertical="center"/>
    </xf>
    <xf numFmtId="49" fontId="56" fillId="59" borderId="39" xfId="0" applyNumberFormat="1" applyFont="1" applyFill="1" applyBorder="1" applyAlignment="1">
      <alignment horizontal="center" vertical="center"/>
    </xf>
    <xf numFmtId="49" fontId="0" fillId="61" borderId="55" xfId="0" applyNumberFormat="1" applyFill="1" applyBorder="1" applyAlignment="1">
      <alignment horizontal="center" vertical="center"/>
    </xf>
    <xf numFmtId="49" fontId="0" fillId="61" borderId="48" xfId="0" applyNumberFormat="1" applyFill="1" applyBorder="1" applyAlignment="1">
      <alignment horizontal="center" vertical="center"/>
    </xf>
  </cellXfs>
  <cellStyles count="53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- 强调文字颜色 1" xfId="7"/>
    <cellStyle name="20% - 强调文字颜色 1 2" xfId="8"/>
    <cellStyle name="20% - 强调文字颜色 1 2 2" xfId="9"/>
    <cellStyle name="20% - 强调文字颜色 1 3" xfId="10"/>
    <cellStyle name="20% - 强调文字颜色 1 3 2" xfId="11"/>
    <cellStyle name="20% - 强调文字颜色 1 4" xfId="12"/>
    <cellStyle name="20% - 强调文字颜色 1 4 2" xfId="13"/>
    <cellStyle name="20% - 强调文字颜色 1 5" xfId="14"/>
    <cellStyle name="20% - 强调文字颜色 1 5 2" xfId="15"/>
    <cellStyle name="20% - 强调文字颜色 2" xfId="16"/>
    <cellStyle name="20% - 强调文字颜色 2 2" xfId="17"/>
    <cellStyle name="20% - 强调文字颜色 2 2 2" xfId="18"/>
    <cellStyle name="20% - 强调文字颜色 2 3" xfId="19"/>
    <cellStyle name="20% - 强调文字颜色 2 3 2" xfId="20"/>
    <cellStyle name="20% - 强调文字颜色 2 4" xfId="21"/>
    <cellStyle name="20% - 强调文字颜色 2 4 2" xfId="22"/>
    <cellStyle name="20% - 强调文字颜色 2 5" xfId="23"/>
    <cellStyle name="20% - 强调文字颜色 2 5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3 4" xfId="30"/>
    <cellStyle name="20% - 强调文字颜色 3 4 2" xfId="31"/>
    <cellStyle name="20% - 强调文字颜色 3 5" xfId="32"/>
    <cellStyle name="20% - 强调文字颜色 3 5 2" xfId="33"/>
    <cellStyle name="20% - 强调文字颜色 4" xfId="34"/>
    <cellStyle name="20% - 强调文字颜色 4 2" xfId="35"/>
    <cellStyle name="20% - 强调文字颜色 4 2 2" xfId="36"/>
    <cellStyle name="20% - 强调文字颜色 4 3" xfId="37"/>
    <cellStyle name="20% - 强调文字颜色 4 3 2" xfId="38"/>
    <cellStyle name="20% - 强调文字颜色 4 4" xfId="39"/>
    <cellStyle name="20% - 强调文字颜色 4 4 2" xfId="40"/>
    <cellStyle name="20% - 强调文字颜色 4 5" xfId="41"/>
    <cellStyle name="20% - 强调文字颜色 4 5 2" xfId="42"/>
    <cellStyle name="20% - 强调文字颜色 5" xfId="43"/>
    <cellStyle name="20% - 强调文字颜色 5 2" xfId="44"/>
    <cellStyle name="20% - 强调文字颜色 5 2 2" xfId="45"/>
    <cellStyle name="20% - 强调文字颜色 5 3" xfId="46"/>
    <cellStyle name="20% - 强调文字颜色 5 3 2" xfId="47"/>
    <cellStyle name="20% - 强调文字颜色 5 4" xfId="48"/>
    <cellStyle name="20% - 强调文字颜色 5 4 2" xfId="49"/>
    <cellStyle name="20% - 强调文字颜色 5 5" xfId="50"/>
    <cellStyle name="20% - 强调文字颜色 5 5 2" xfId="51"/>
    <cellStyle name="20% - 强调文字颜色 6" xfId="52"/>
    <cellStyle name="20% - 强调文字颜色 6 2" xfId="53"/>
    <cellStyle name="20% - 强调文字颜色 6 2 2" xfId="54"/>
    <cellStyle name="20% - 强调文字颜色 6 3" xfId="55"/>
    <cellStyle name="20% - 强调文字颜色 6 3 2" xfId="56"/>
    <cellStyle name="20% - 强调文字颜色 6 4" xfId="57"/>
    <cellStyle name="20% - 强调文字颜色 6 4 2" xfId="58"/>
    <cellStyle name="20% - 强调文字颜色 6 5" xfId="59"/>
    <cellStyle name="20% - 强调文字颜色 6 5 2" xfId="60"/>
    <cellStyle name="40% - Акцент1 2" xfId="61"/>
    <cellStyle name="40% - Акцент2 2" xfId="62"/>
    <cellStyle name="40% - Акцент3 2" xfId="63"/>
    <cellStyle name="40% - Акцент4 2" xfId="64"/>
    <cellStyle name="40% - Акцент5 2" xfId="65"/>
    <cellStyle name="40% - Акцент6 2" xfId="66"/>
    <cellStyle name="40% - 强调文字颜色 1" xfId="67"/>
    <cellStyle name="40% - 强调文字颜色 1 2" xfId="68"/>
    <cellStyle name="40% - 强调文字颜色 1 2 2" xfId="69"/>
    <cellStyle name="40% - 强调文字颜色 1 3" xfId="70"/>
    <cellStyle name="40% - 强调文字颜色 1 3 2" xfId="71"/>
    <cellStyle name="40% - 强调文字颜色 1 4" xfId="72"/>
    <cellStyle name="40% - 强调文字颜色 1 4 2" xfId="73"/>
    <cellStyle name="40% - 强调文字颜色 1 5" xfId="74"/>
    <cellStyle name="40% - 强调文字颜色 1 5 2" xfId="75"/>
    <cellStyle name="40% - 强调文字颜色 2" xfId="76"/>
    <cellStyle name="40% - 强调文字颜色 2 2" xfId="77"/>
    <cellStyle name="40% - 强调文字颜色 2 2 2" xfId="78"/>
    <cellStyle name="40% - 强调文字颜色 2 3" xfId="79"/>
    <cellStyle name="40% - 强调文字颜色 2 3 2" xfId="80"/>
    <cellStyle name="40% - 强调文字颜色 2 4" xfId="81"/>
    <cellStyle name="40% - 强调文字颜色 2 4 2" xfId="82"/>
    <cellStyle name="40% - 强调文字颜色 2 5" xfId="83"/>
    <cellStyle name="40% - 强调文字颜色 2 5 2" xfId="84"/>
    <cellStyle name="40% - 强调文字颜色 3" xfId="85"/>
    <cellStyle name="40% - 强调文字颜色 3 2" xfId="86"/>
    <cellStyle name="40% - 强调文字颜色 3 2 2" xfId="87"/>
    <cellStyle name="40% - 强调文字颜色 3 3" xfId="88"/>
    <cellStyle name="40% - 强调文字颜色 3 3 2" xfId="89"/>
    <cellStyle name="40% - 强调文字颜色 3 4" xfId="90"/>
    <cellStyle name="40% - 强调文字颜色 3 4 2" xfId="91"/>
    <cellStyle name="40% - 强调文字颜色 3 5" xfId="92"/>
    <cellStyle name="40% - 强调文字颜色 3 5 2" xfId="93"/>
    <cellStyle name="40% - 强调文字颜色 4" xfId="94"/>
    <cellStyle name="40% - 强调文字颜色 4 2" xfId="95"/>
    <cellStyle name="40% - 强调文字颜色 4 2 2" xfId="96"/>
    <cellStyle name="40% - 强调文字颜色 4 3" xfId="97"/>
    <cellStyle name="40% - 强调文字颜色 4 3 2" xfId="98"/>
    <cellStyle name="40% - 强调文字颜色 4 4" xfId="99"/>
    <cellStyle name="40% - 强调文字颜色 4 4 2" xfId="100"/>
    <cellStyle name="40% - 强调文字颜色 4 5" xfId="101"/>
    <cellStyle name="40% - 强调文字颜色 4 5 2" xfId="102"/>
    <cellStyle name="40% - 强调文字颜色 5" xfId="103"/>
    <cellStyle name="40% - 强调文字颜色 5 2" xfId="104"/>
    <cellStyle name="40% - 强调文字颜色 5 2 2" xfId="105"/>
    <cellStyle name="40% - 强调文字颜色 5 3" xfId="106"/>
    <cellStyle name="40% - 强调文字颜色 5 3 2" xfId="107"/>
    <cellStyle name="40% - 强调文字颜色 5 4" xfId="108"/>
    <cellStyle name="40% - 强调文字颜色 5 4 2" xfId="109"/>
    <cellStyle name="40% - 强调文字颜色 5 5" xfId="110"/>
    <cellStyle name="40% - 强调文字颜色 5 5 2" xfId="111"/>
    <cellStyle name="40% - 强调文字颜色 6" xfId="112"/>
    <cellStyle name="40% - 强调文字颜色 6 2" xfId="113"/>
    <cellStyle name="40% - 强调文字颜色 6 2 2" xfId="114"/>
    <cellStyle name="40% - 强调文字颜色 6 3" xfId="115"/>
    <cellStyle name="40% - 强调文字颜色 6 3 2" xfId="116"/>
    <cellStyle name="40% - 强调文字颜色 6 4" xfId="117"/>
    <cellStyle name="40% - 强调文字颜色 6 4 2" xfId="118"/>
    <cellStyle name="40% - 强调文字颜色 6 5" xfId="119"/>
    <cellStyle name="40% - 强调文字颜色 6 5 2" xfId="120"/>
    <cellStyle name="60% - Акцент1 2" xfId="121"/>
    <cellStyle name="60% - Акцент2 2" xfId="122"/>
    <cellStyle name="60% - Акцент3 2" xfId="123"/>
    <cellStyle name="60% - Акцент4 2" xfId="124"/>
    <cellStyle name="60% - Акцент5 2" xfId="125"/>
    <cellStyle name="60% - Акцент6 2" xfId="126"/>
    <cellStyle name="60% - 强调文字颜色 1" xfId="127"/>
    <cellStyle name="60% - 强调文字颜色 1 2" xfId="128"/>
    <cellStyle name="60% - 强调文字颜色 1 2 2" xfId="129"/>
    <cellStyle name="60% - 强调文字颜色 1 3" xfId="130"/>
    <cellStyle name="60% - 强调文字颜色 1 3 2" xfId="131"/>
    <cellStyle name="60% - 强调文字颜色 1 4" xfId="132"/>
    <cellStyle name="60% - 强调文字颜色 1 4 2" xfId="133"/>
    <cellStyle name="60% - 强调文字颜色 1 5" xfId="134"/>
    <cellStyle name="60% - 强调文字颜色 1 5 2" xfId="135"/>
    <cellStyle name="60% - 强调文字颜色 2" xfId="136"/>
    <cellStyle name="60% - 强调文字颜色 2 2" xfId="137"/>
    <cellStyle name="60% - 强调文字颜色 2 2 2" xfId="138"/>
    <cellStyle name="60% - 强调文字颜色 2 3" xfId="139"/>
    <cellStyle name="60% - 强调文字颜色 2 3 2" xfId="140"/>
    <cellStyle name="60% - 强调文字颜色 2 4" xfId="141"/>
    <cellStyle name="60% - 强调文字颜色 2 4 2" xfId="142"/>
    <cellStyle name="60% - 强调文字颜色 2 5" xfId="143"/>
    <cellStyle name="60% - 强调文字颜色 2 5 2" xfId="144"/>
    <cellStyle name="60% - 强调文字颜色 3" xfId="145"/>
    <cellStyle name="60% - 强调文字颜色 3 2" xfId="146"/>
    <cellStyle name="60% - 强调文字颜色 3 2 2" xfId="147"/>
    <cellStyle name="60% - 强调文字颜色 3 3" xfId="148"/>
    <cellStyle name="60% - 强调文字颜色 3 3 2" xfId="149"/>
    <cellStyle name="60% - 强调文字颜色 3 4" xfId="150"/>
    <cellStyle name="60% - 强调文字颜色 3 4 2" xfId="151"/>
    <cellStyle name="60% - 强调文字颜色 3 5" xfId="152"/>
    <cellStyle name="60% - 强调文字颜色 3 5 2" xfId="153"/>
    <cellStyle name="60% - 强调文字颜色 4" xfId="154"/>
    <cellStyle name="60% - 强调文字颜色 4 2" xfId="155"/>
    <cellStyle name="60% - 强调文字颜色 4 2 2" xfId="156"/>
    <cellStyle name="60% - 强调文字颜色 4 3" xfId="157"/>
    <cellStyle name="60% - 强调文字颜色 4 3 2" xfId="158"/>
    <cellStyle name="60% - 强调文字颜色 4 4" xfId="159"/>
    <cellStyle name="60% - 强调文字颜色 4 4 2" xfId="160"/>
    <cellStyle name="60% - 强调文字颜色 4 5" xfId="161"/>
    <cellStyle name="60% - 强调文字颜色 4 5 2" xfId="162"/>
    <cellStyle name="60% - 强调文字颜色 5" xfId="163"/>
    <cellStyle name="60% - 强调文字颜色 5 2" xfId="164"/>
    <cellStyle name="60% - 强调文字颜色 5 2 2" xfId="165"/>
    <cellStyle name="60% - 强调文字颜色 5 3" xfId="166"/>
    <cellStyle name="60% - 强调文字颜色 5 3 2" xfId="167"/>
    <cellStyle name="60% - 强调文字颜色 5 4" xfId="168"/>
    <cellStyle name="60% - 强调文字颜色 5 4 2" xfId="169"/>
    <cellStyle name="60% - 强调文字颜色 5 5" xfId="170"/>
    <cellStyle name="60% - 强调文字颜色 5 5 2" xfId="171"/>
    <cellStyle name="60% - 强调文字颜色 6" xfId="172"/>
    <cellStyle name="60% - 强调文字颜色 6 2" xfId="173"/>
    <cellStyle name="60% - 强调文字颜色 6 2 2" xfId="174"/>
    <cellStyle name="60% - 强调文字颜色 6 3" xfId="175"/>
    <cellStyle name="60% - 强调文字颜色 6 3 2" xfId="176"/>
    <cellStyle name="60% - 强调文字颜色 6 4" xfId="177"/>
    <cellStyle name="60% - 强调文字颜色 6 4 2" xfId="178"/>
    <cellStyle name="60% - 强调文字颜色 6 5" xfId="179"/>
    <cellStyle name="60% - 强调文字颜色 6 5 2" xfId="180"/>
    <cellStyle name="Акцент1 2" xfId="181"/>
    <cellStyle name="Акцент2 2" xfId="182"/>
    <cellStyle name="Акцент3 2" xfId="183"/>
    <cellStyle name="Акцент4 2" xfId="184"/>
    <cellStyle name="Акцент5 2" xfId="185"/>
    <cellStyle name="Акцент6 2" xfId="186"/>
    <cellStyle name="Ввод  2" xfId="187"/>
    <cellStyle name="Вывод 2" xfId="188"/>
    <cellStyle name="Вычисление 2" xfId="189"/>
    <cellStyle name="Гиперссылка" xfId="190" builtinId="8"/>
    <cellStyle name="Гиперссылка 2" xfId="191"/>
    <cellStyle name="Гиперссылка 2 2" xfId="192"/>
    <cellStyle name="Гиперссылка 3" xfId="193"/>
    <cellStyle name="Заголовок 1 2" xfId="194"/>
    <cellStyle name="Заголовок 2 2" xfId="195"/>
    <cellStyle name="Заголовок 3 2" xfId="196"/>
    <cellStyle name="Заголовок 4 2" xfId="197"/>
    <cellStyle name="Итог 2" xfId="198"/>
    <cellStyle name="Контрольная ячейка 2" xfId="199"/>
    <cellStyle name="Название 2" xfId="200"/>
    <cellStyle name="Нейтральный 2" xfId="201"/>
    <cellStyle name="Обычный" xfId="0" builtinId="0"/>
    <cellStyle name="Обычный 10" xfId="202"/>
    <cellStyle name="Обычный 11" xfId="203"/>
    <cellStyle name="Обычный 2" xfId="204"/>
    <cellStyle name="Обычный 2 2" xfId="205"/>
    <cellStyle name="Обычный 2 2 2" xfId="206"/>
    <cellStyle name="Обычный 2 3" xfId="207"/>
    <cellStyle name="Обычный 3" xfId="208"/>
    <cellStyle name="Обычный 3 2" xfId="209"/>
    <cellStyle name="Обычный 4" xfId="210"/>
    <cellStyle name="Обычный 5" xfId="211"/>
    <cellStyle name="Обычный 6" xfId="212"/>
    <cellStyle name="Обычный 7" xfId="213"/>
    <cellStyle name="Обычный 8" xfId="214"/>
    <cellStyle name="Обычный 8 2" xfId="215"/>
    <cellStyle name="Обычный 9" xfId="216"/>
    <cellStyle name="Обычный__Утверждение кодов и цен на комплектующие  Конструктор ДГУ" xfId="217"/>
    <cellStyle name="Обычный_kontainers_tss" xfId="218"/>
    <cellStyle name="Обычный_КОНТЕЙНЕР" xfId="219"/>
    <cellStyle name="Обычный_Лист1" xfId="220"/>
    <cellStyle name="Плохой 2" xfId="221"/>
    <cellStyle name="Пояснение 2" xfId="222"/>
    <cellStyle name="Примечание 2" xfId="223"/>
    <cellStyle name="Процентный 2" xfId="224"/>
    <cellStyle name="Связанная ячейка 2" xfId="225"/>
    <cellStyle name="Стиль 1" xfId="226"/>
    <cellStyle name="Текст предупреждения 2" xfId="227"/>
    <cellStyle name="Финансовый 2" xfId="228"/>
    <cellStyle name="Хороший 2" xfId="229"/>
    <cellStyle name="好" xfId="230"/>
    <cellStyle name="好 2" xfId="231"/>
    <cellStyle name="好 2 2" xfId="232"/>
    <cellStyle name="好 3" xfId="233"/>
    <cellStyle name="好 3 2" xfId="234"/>
    <cellStyle name="好 4" xfId="235"/>
    <cellStyle name="好 4 2" xfId="236"/>
    <cellStyle name="好 5" xfId="237"/>
    <cellStyle name="好 5 2" xfId="238"/>
    <cellStyle name="差" xfId="239"/>
    <cellStyle name="差 2" xfId="240"/>
    <cellStyle name="差 2 2" xfId="241"/>
    <cellStyle name="差 3" xfId="242"/>
    <cellStyle name="差 3 2" xfId="243"/>
    <cellStyle name="差 4" xfId="244"/>
    <cellStyle name="差 4 2" xfId="245"/>
    <cellStyle name="差 5" xfId="246"/>
    <cellStyle name="差 5 2" xfId="247"/>
    <cellStyle name="常规 10" xfId="248"/>
    <cellStyle name="常规 10 2" xfId="249"/>
    <cellStyle name="常规 11" xfId="250"/>
    <cellStyle name="常规 11 2" xfId="251"/>
    <cellStyle name="常规 12" xfId="252"/>
    <cellStyle name="常规 12 2" xfId="253"/>
    <cellStyle name="常规 13" xfId="254"/>
    <cellStyle name="常规 13 2" xfId="255"/>
    <cellStyle name="常规 14" xfId="256"/>
    <cellStyle name="常规 14 2" xfId="257"/>
    <cellStyle name="常规 15" xfId="258"/>
    <cellStyle name="常规 16" xfId="259"/>
    <cellStyle name="常规 16 2" xfId="260"/>
    <cellStyle name="常规 17" xfId="261"/>
    <cellStyle name="常规 18" xfId="262"/>
    <cellStyle name="常规 18 2" xfId="263"/>
    <cellStyle name="常规 19" xfId="264"/>
    <cellStyle name="常规 2" xfId="265"/>
    <cellStyle name="常规 2 2" xfId="266"/>
    <cellStyle name="常规 20" xfId="267"/>
    <cellStyle name="常规 20 2" xfId="268"/>
    <cellStyle name="常规 21" xfId="269"/>
    <cellStyle name="常规 21 2" xfId="270"/>
    <cellStyle name="常规 22" xfId="271"/>
    <cellStyle name="常规 22 2" xfId="272"/>
    <cellStyle name="常规 23" xfId="273"/>
    <cellStyle name="常规 23 2" xfId="274"/>
    <cellStyle name="常规 24" xfId="275"/>
    <cellStyle name="常规 24 2" xfId="276"/>
    <cellStyle name="常规 25" xfId="277"/>
    <cellStyle name="常规 26" xfId="278"/>
    <cellStyle name="常规 26 2" xfId="279"/>
    <cellStyle name="常规 27" xfId="280"/>
    <cellStyle name="常规 27 2" xfId="281"/>
    <cellStyle name="常规 28" xfId="282"/>
    <cellStyle name="常规 29" xfId="283"/>
    <cellStyle name="常规 3" xfId="284"/>
    <cellStyle name="常规 3 2" xfId="285"/>
    <cellStyle name="常规 30" xfId="286"/>
    <cellStyle name="常规 31" xfId="287"/>
    <cellStyle name="常规 32" xfId="288"/>
    <cellStyle name="常规 33" xfId="289"/>
    <cellStyle name="常规 33 2" xfId="290"/>
    <cellStyle name="常规 34" xfId="291"/>
    <cellStyle name="常规 34 2" xfId="292"/>
    <cellStyle name="常规 35" xfId="293"/>
    <cellStyle name="常规 35 2" xfId="294"/>
    <cellStyle name="常规 36" xfId="295"/>
    <cellStyle name="常规 36 2" xfId="296"/>
    <cellStyle name="常规 37" xfId="297"/>
    <cellStyle name="常规 37 2" xfId="298"/>
    <cellStyle name="常规 38" xfId="299"/>
    <cellStyle name="常规 38 2" xfId="300"/>
    <cellStyle name="常规 39" xfId="301"/>
    <cellStyle name="常规 39 2" xfId="302"/>
    <cellStyle name="常规 4" xfId="303"/>
    <cellStyle name="常规 4 2" xfId="304"/>
    <cellStyle name="常规 40" xfId="305"/>
    <cellStyle name="常规 40 2" xfId="306"/>
    <cellStyle name="常规 41" xfId="307"/>
    <cellStyle name="常规 41 2" xfId="308"/>
    <cellStyle name="常规 42" xfId="309"/>
    <cellStyle name="常规 42 2" xfId="310"/>
    <cellStyle name="常规 43" xfId="311"/>
    <cellStyle name="常规 44" xfId="312"/>
    <cellStyle name="常规 44 2" xfId="313"/>
    <cellStyle name="常规 45" xfId="314"/>
    <cellStyle name="常规 46" xfId="315"/>
    <cellStyle name="常规 46 2" xfId="316"/>
    <cellStyle name="常规 47" xfId="317"/>
    <cellStyle name="常规 47 2" xfId="318"/>
    <cellStyle name="常规 48" xfId="319"/>
    <cellStyle name="常规 49" xfId="320"/>
    <cellStyle name="常规 5" xfId="321"/>
    <cellStyle name="常规 5 2" xfId="322"/>
    <cellStyle name="常规 50 2" xfId="323"/>
    <cellStyle name="常规 51" xfId="324"/>
    <cellStyle name="常规 52" xfId="325"/>
    <cellStyle name="常规 56" xfId="326"/>
    <cellStyle name="常规 57" xfId="327"/>
    <cellStyle name="常规 59" xfId="328"/>
    <cellStyle name="常规 59 2" xfId="329"/>
    <cellStyle name="常规 6" xfId="330"/>
    <cellStyle name="常规 6 2" xfId="331"/>
    <cellStyle name="常规 60" xfId="332"/>
    <cellStyle name="常规 7" xfId="333"/>
    <cellStyle name="常规 7 11" xfId="334"/>
    <cellStyle name="常规 7 2" xfId="335"/>
    <cellStyle name="常规 8" xfId="336"/>
    <cellStyle name="常规 8 11" xfId="337"/>
    <cellStyle name="常规 8 2" xfId="338"/>
    <cellStyle name="常规 9" xfId="339"/>
    <cellStyle name="常规 9 2" xfId="340"/>
    <cellStyle name="常规_CUMMINS-6CTA&amp;6CT SPARE PARTS" xfId="341"/>
    <cellStyle name="强调文字颜色 1" xfId="342"/>
    <cellStyle name="强调文字颜色 1 2" xfId="343"/>
    <cellStyle name="强调文字颜色 1 2 2" xfId="344"/>
    <cellStyle name="强调文字颜色 1 3" xfId="345"/>
    <cellStyle name="强调文字颜色 1 3 2" xfId="346"/>
    <cellStyle name="强调文字颜色 1 4" xfId="347"/>
    <cellStyle name="强调文字颜色 1 4 2" xfId="348"/>
    <cellStyle name="强调文字颜色 1 5" xfId="349"/>
    <cellStyle name="强调文字颜色 1 5 2" xfId="350"/>
    <cellStyle name="强调文字颜色 2" xfId="351"/>
    <cellStyle name="强调文字颜色 2 2" xfId="352"/>
    <cellStyle name="强调文字颜色 2 2 2" xfId="353"/>
    <cellStyle name="强调文字颜色 2 3" xfId="354"/>
    <cellStyle name="强调文字颜色 2 3 2" xfId="355"/>
    <cellStyle name="强调文字颜色 2 4" xfId="356"/>
    <cellStyle name="强调文字颜色 2 4 2" xfId="357"/>
    <cellStyle name="强调文字颜色 2 5" xfId="358"/>
    <cellStyle name="强调文字颜色 2 5 2" xfId="359"/>
    <cellStyle name="强调文字颜色 3" xfId="360"/>
    <cellStyle name="强调文字颜色 3 2" xfId="361"/>
    <cellStyle name="强调文字颜色 3 2 2" xfId="362"/>
    <cellStyle name="强调文字颜色 3 3" xfId="363"/>
    <cellStyle name="强调文字颜色 3 3 2" xfId="364"/>
    <cellStyle name="强调文字颜色 3 4" xfId="365"/>
    <cellStyle name="强调文字颜色 3 4 2" xfId="366"/>
    <cellStyle name="强调文字颜色 3 5" xfId="367"/>
    <cellStyle name="强调文字颜色 3 5 2" xfId="368"/>
    <cellStyle name="强调文字颜色 4" xfId="369"/>
    <cellStyle name="强调文字颜色 4 2" xfId="370"/>
    <cellStyle name="强调文字颜色 4 2 2" xfId="371"/>
    <cellStyle name="强调文字颜色 4 3" xfId="372"/>
    <cellStyle name="强调文字颜色 4 3 2" xfId="373"/>
    <cellStyle name="强调文字颜色 4 4" xfId="374"/>
    <cellStyle name="强调文字颜色 4 4 2" xfId="375"/>
    <cellStyle name="强调文字颜色 4 5" xfId="376"/>
    <cellStyle name="强调文字颜色 4 5 2" xfId="377"/>
    <cellStyle name="强调文字颜色 5" xfId="378"/>
    <cellStyle name="强调文字颜色 5 2" xfId="379"/>
    <cellStyle name="强调文字颜色 5 2 2" xfId="380"/>
    <cellStyle name="强调文字颜色 5 3" xfId="381"/>
    <cellStyle name="强调文字颜色 5 3 2" xfId="382"/>
    <cellStyle name="强调文字颜色 5 4" xfId="383"/>
    <cellStyle name="强调文字颜色 5 4 2" xfId="384"/>
    <cellStyle name="强调文字颜色 5 5" xfId="385"/>
    <cellStyle name="强调文字颜色 5 5 2" xfId="386"/>
    <cellStyle name="强调文字颜色 6" xfId="387"/>
    <cellStyle name="强调文字颜色 6 2" xfId="388"/>
    <cellStyle name="强调文字颜色 6 2 2" xfId="389"/>
    <cellStyle name="强调文字颜色 6 3" xfId="390"/>
    <cellStyle name="强调文字颜色 6 3 2" xfId="391"/>
    <cellStyle name="强调文字颜色 6 4" xfId="392"/>
    <cellStyle name="强调文字颜色 6 4 2" xfId="393"/>
    <cellStyle name="强调文字颜色 6 5" xfId="394"/>
    <cellStyle name="强调文字颜色 6 5 2" xfId="395"/>
    <cellStyle name="标题" xfId="396"/>
    <cellStyle name="标题 1" xfId="397"/>
    <cellStyle name="标题 1 2" xfId="398"/>
    <cellStyle name="标题 1 2 2" xfId="399"/>
    <cellStyle name="标题 1 3" xfId="400"/>
    <cellStyle name="标题 1 3 2" xfId="401"/>
    <cellStyle name="标题 1 4" xfId="402"/>
    <cellStyle name="标题 1 4 2" xfId="403"/>
    <cellStyle name="标题 1 5" xfId="404"/>
    <cellStyle name="标题 1 5 2" xfId="405"/>
    <cellStyle name="标题 2" xfId="406"/>
    <cellStyle name="标题 2 2" xfId="407"/>
    <cellStyle name="标题 2 2 2" xfId="408"/>
    <cellStyle name="标题 2 3" xfId="409"/>
    <cellStyle name="标题 2 3 2" xfId="410"/>
    <cellStyle name="标题 2 4" xfId="411"/>
    <cellStyle name="标题 2 4 2" xfId="412"/>
    <cellStyle name="标题 2 5" xfId="413"/>
    <cellStyle name="标题 2 5 2" xfId="414"/>
    <cellStyle name="标题 3" xfId="415"/>
    <cellStyle name="标题 3 2" xfId="416"/>
    <cellStyle name="标题 3 2 2" xfId="417"/>
    <cellStyle name="标题 3 3" xfId="418"/>
    <cellStyle name="标题 3 3 2" xfId="419"/>
    <cellStyle name="标题 3 4" xfId="420"/>
    <cellStyle name="标题 3 4 2" xfId="421"/>
    <cellStyle name="标题 3 5" xfId="422"/>
    <cellStyle name="标题 3 5 2" xfId="423"/>
    <cellStyle name="标题 4" xfId="424"/>
    <cellStyle name="标题 4 2" xfId="425"/>
    <cellStyle name="标题 4 2 2" xfId="426"/>
    <cellStyle name="标题 4 3" xfId="427"/>
    <cellStyle name="标题 4 3 2" xfId="428"/>
    <cellStyle name="标题 4 4" xfId="429"/>
    <cellStyle name="标题 4 4 2" xfId="430"/>
    <cellStyle name="标题 4 5" xfId="431"/>
    <cellStyle name="标题 4 5 2" xfId="432"/>
    <cellStyle name="标题 5" xfId="433"/>
    <cellStyle name="标题 5 2" xfId="434"/>
    <cellStyle name="标题 6" xfId="435"/>
    <cellStyle name="标题 6 2" xfId="436"/>
    <cellStyle name="标题 7" xfId="437"/>
    <cellStyle name="标题 7 2" xfId="438"/>
    <cellStyle name="标题 8" xfId="439"/>
    <cellStyle name="标题 8 2" xfId="440"/>
    <cellStyle name="检查单元格" xfId="441"/>
    <cellStyle name="检查单元格 2" xfId="442"/>
    <cellStyle name="检查单元格 2 2" xfId="443"/>
    <cellStyle name="检查单元格 3" xfId="444"/>
    <cellStyle name="检查单元格 3 2" xfId="445"/>
    <cellStyle name="检查单元格 4" xfId="446"/>
    <cellStyle name="检查单元格 4 2" xfId="447"/>
    <cellStyle name="检查单元格 5" xfId="448"/>
    <cellStyle name="检查单元格 5 2" xfId="449"/>
    <cellStyle name="汇总" xfId="450"/>
    <cellStyle name="汇总 2" xfId="451"/>
    <cellStyle name="汇总 2 2" xfId="452"/>
    <cellStyle name="汇总 3" xfId="453"/>
    <cellStyle name="汇总 3 2" xfId="454"/>
    <cellStyle name="汇总 4" xfId="455"/>
    <cellStyle name="汇总 4 2" xfId="456"/>
    <cellStyle name="汇总 5" xfId="457"/>
    <cellStyle name="汇总 5 2" xfId="458"/>
    <cellStyle name="注释" xfId="459"/>
    <cellStyle name="注释 2" xfId="460"/>
    <cellStyle name="注释 2 2" xfId="461"/>
    <cellStyle name="注释 3" xfId="462"/>
    <cellStyle name="注释 3 2" xfId="463"/>
    <cellStyle name="注释 4" xfId="464"/>
    <cellStyle name="注释 4 2" xfId="465"/>
    <cellStyle name="注释 5" xfId="466"/>
    <cellStyle name="注释 5 2" xfId="467"/>
    <cellStyle name="解释性文本" xfId="468"/>
    <cellStyle name="解释性文本 2" xfId="469"/>
    <cellStyle name="解释性文本 2 2" xfId="470"/>
    <cellStyle name="解释性文本 3" xfId="471"/>
    <cellStyle name="解释性文本 3 2" xfId="472"/>
    <cellStyle name="解释性文本 4" xfId="473"/>
    <cellStyle name="解释性文本 4 2" xfId="474"/>
    <cellStyle name="解释性文本 5" xfId="475"/>
    <cellStyle name="解释性文本 5 2" xfId="476"/>
    <cellStyle name="警告文本" xfId="477"/>
    <cellStyle name="警告文本 2" xfId="478"/>
    <cellStyle name="警告文本 2 2" xfId="479"/>
    <cellStyle name="警告文本 3" xfId="480"/>
    <cellStyle name="警告文本 3 2" xfId="481"/>
    <cellStyle name="警告文本 4" xfId="482"/>
    <cellStyle name="警告文本 4 2" xfId="483"/>
    <cellStyle name="警告文本 5" xfId="484"/>
    <cellStyle name="警告文本 5 2" xfId="485"/>
    <cellStyle name="计算" xfId="486"/>
    <cellStyle name="计算 2" xfId="487"/>
    <cellStyle name="计算 2 2" xfId="488"/>
    <cellStyle name="计算 3" xfId="489"/>
    <cellStyle name="计算 3 2" xfId="490"/>
    <cellStyle name="计算 4" xfId="491"/>
    <cellStyle name="计算 4 2" xfId="492"/>
    <cellStyle name="计算 5" xfId="493"/>
    <cellStyle name="计算 5 2" xfId="494"/>
    <cellStyle name="输入" xfId="495"/>
    <cellStyle name="输入 2" xfId="496"/>
    <cellStyle name="输入 2 2" xfId="497"/>
    <cellStyle name="输入 3" xfId="498"/>
    <cellStyle name="输入 3 2" xfId="499"/>
    <cellStyle name="输入 4" xfId="500"/>
    <cellStyle name="输入 4 2" xfId="501"/>
    <cellStyle name="输入 5" xfId="502"/>
    <cellStyle name="输入 5 2" xfId="503"/>
    <cellStyle name="输出" xfId="504"/>
    <cellStyle name="输出 2" xfId="505"/>
    <cellStyle name="输出 2 2" xfId="506"/>
    <cellStyle name="输出 3" xfId="507"/>
    <cellStyle name="输出 3 2" xfId="508"/>
    <cellStyle name="输出 4" xfId="509"/>
    <cellStyle name="输出 4 2" xfId="510"/>
    <cellStyle name="输出 5" xfId="511"/>
    <cellStyle name="输出 5 2" xfId="512"/>
    <cellStyle name="适中" xfId="513"/>
    <cellStyle name="适中 2" xfId="514"/>
    <cellStyle name="适中 2 2" xfId="515"/>
    <cellStyle name="适中 3" xfId="516"/>
    <cellStyle name="适中 3 2" xfId="517"/>
    <cellStyle name="适中 4" xfId="518"/>
    <cellStyle name="适中 4 2" xfId="519"/>
    <cellStyle name="适中 5" xfId="520"/>
    <cellStyle name="适中 5 2" xfId="521"/>
    <cellStyle name="链接单元格" xfId="522"/>
    <cellStyle name="链接单元格 2" xfId="523"/>
    <cellStyle name="链接单元格 2 2" xfId="524"/>
    <cellStyle name="链接单元格 3" xfId="525"/>
    <cellStyle name="链接单元格 3 2" xfId="526"/>
    <cellStyle name="链接单元格 4" xfId="527"/>
    <cellStyle name="链接单元格 4 2" xfId="528"/>
    <cellStyle name="链接单元格 5" xfId="529"/>
    <cellStyle name="链接单元格 5 2" xfId="5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218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02980" cy="16992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221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02980" cy="16992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zoomScale="80" zoomScaleNormal="80" zoomScaleSheetLayoutView="90" workbookViewId="0">
      <selection activeCell="B2" sqref="B2"/>
    </sheetView>
  </sheetViews>
  <sheetFormatPr defaultRowHeight="13.2"/>
  <cols>
    <col min="2" max="2" width="118.6640625" customWidth="1"/>
    <col min="3" max="3" width="13.109375" style="599" customWidth="1"/>
    <col min="4" max="4" width="9.109375" style="599" customWidth="1"/>
  </cols>
  <sheetData>
    <row r="2" spans="1:10" ht="22.8">
      <c r="B2" s="1" t="s">
        <v>1880</v>
      </c>
      <c r="J2" t="s">
        <v>1007</v>
      </c>
    </row>
    <row r="3" spans="1:10" ht="17.399999999999999">
      <c r="B3" s="2" t="s">
        <v>0</v>
      </c>
    </row>
    <row r="4" spans="1:10" ht="17.399999999999999">
      <c r="A4" s="2"/>
      <c r="B4" s="2"/>
      <c r="C4" s="599" t="s">
        <v>1573</v>
      </c>
      <c r="D4" s="599" t="s">
        <v>1574</v>
      </c>
    </row>
    <row r="5" spans="1:10" ht="21">
      <c r="A5" s="3"/>
      <c r="B5" s="4" t="s">
        <v>1</v>
      </c>
      <c r="C5" s="612">
        <v>65</v>
      </c>
      <c r="D5" s="612">
        <v>65</v>
      </c>
    </row>
    <row r="6" spans="1:10" ht="21">
      <c r="A6" s="3"/>
      <c r="B6" s="4" t="s">
        <v>2</v>
      </c>
      <c r="C6" s="924">
        <v>77</v>
      </c>
    </row>
    <row r="7" spans="1:10" ht="20.399999999999999">
      <c r="A7" s="3"/>
      <c r="B7" s="4" t="s">
        <v>3</v>
      </c>
    </row>
    <row r="8" spans="1:10" ht="20.399999999999999">
      <c r="A8" s="3"/>
      <c r="B8" s="4" t="s">
        <v>4</v>
      </c>
    </row>
    <row r="9" spans="1:10" ht="20.399999999999999">
      <c r="A9" s="3"/>
      <c r="B9" s="4" t="s">
        <v>5</v>
      </c>
    </row>
    <row r="10" spans="1:10" ht="20.399999999999999">
      <c r="A10" s="3"/>
      <c r="B10" s="4" t="s">
        <v>6</v>
      </c>
    </row>
    <row r="11" spans="1:10" ht="20.399999999999999">
      <c r="A11" s="3"/>
      <c r="B11" s="4" t="s">
        <v>7</v>
      </c>
    </row>
    <row r="12" spans="1:10" ht="20.399999999999999">
      <c r="A12" s="3"/>
      <c r="B12" s="4" t="s">
        <v>1298</v>
      </c>
    </row>
    <row r="13" spans="1:10" ht="20.399999999999999">
      <c r="A13" s="3"/>
      <c r="B13" s="4" t="s">
        <v>8</v>
      </c>
    </row>
    <row r="14" spans="1:10" ht="20.399999999999999">
      <c r="A14" s="3"/>
      <c r="B14" s="4" t="s">
        <v>9</v>
      </c>
    </row>
    <row r="15" spans="1:10" ht="20.399999999999999">
      <c r="A15" s="3"/>
      <c r="B15" s="4" t="s">
        <v>10</v>
      </c>
    </row>
    <row r="16" spans="1:10" ht="20.399999999999999">
      <c r="A16" s="3"/>
      <c r="B16" s="4" t="s">
        <v>11</v>
      </c>
    </row>
    <row r="17" spans="1:2" ht="20.399999999999999">
      <c r="A17" s="3"/>
      <c r="B17" s="4" t="s">
        <v>1534</v>
      </c>
    </row>
    <row r="18" spans="1:2" ht="20.399999999999999">
      <c r="A18" s="3"/>
      <c r="B18" s="4" t="s">
        <v>12</v>
      </c>
    </row>
    <row r="19" spans="1:2" ht="20.399999999999999">
      <c r="A19" s="3"/>
      <c r="B19" s="4" t="s">
        <v>13</v>
      </c>
    </row>
    <row r="20" spans="1:2" ht="24" customHeight="1">
      <c r="A20" s="3"/>
      <c r="B20" s="4" t="s">
        <v>14</v>
      </c>
    </row>
    <row r="21" spans="1:2" ht="20.25" customHeight="1">
      <c r="B21" s="4" t="s">
        <v>1089</v>
      </c>
    </row>
    <row r="22" spans="1:2" ht="20.399999999999999">
      <c r="B22" s="4" t="s">
        <v>1090</v>
      </c>
    </row>
    <row r="83" spans="2:2">
      <c r="B83" t="s">
        <v>1007</v>
      </c>
    </row>
  </sheetData>
  <sheetProtection selectLockedCells="1" selectUnlockedCells="1"/>
  <hyperlinks>
    <hyperlink ref="B5" location="Оглавление!R1C1" display="ТСС Бензиновые"/>
    <hyperlink ref="B6" location="Оглавление!R1C1" display="ТСС Дизельные"/>
    <hyperlink ref="B7" location="'ТСС Стандарт 9-16 кВт 1 фазн'!A1" display="ТСС Стандарт 9-16 кВт 1 фазные"/>
    <hyperlink ref="B8" location="'ТСС Стандарт 8-30 кВт '!A1" display="ТСС Стандарт 8-30 кВт "/>
    <hyperlink ref="B9" location="'ТСС Стандарт 40-200 кВт'!A1" display="ТСС Стандарт 40-200 кВт"/>
    <hyperlink ref="B10" location="'ТСС Стандарт250-900 кВт'!A1" display="ТСС Стандарт250-900 кВт"/>
    <hyperlink ref="B11" location="'ТСС Проф'!A1" display="ТСС Проф"/>
    <hyperlink ref="B13" location="'ТСС СЛАВЯНКА '!R1C1" display="ТСС СЛАВЯНКА "/>
    <hyperlink ref="B14" location="'ТСС DEUTZ'!R1C1" display="ТСС DEUTZ"/>
    <hyperlink ref="B15" location="'ТСС DOOSAN'!R1C1" display="ТСС DOOSAN"/>
    <hyperlink ref="B16" location="'ТСС IVECO'!R1C1" display="ТСС IVECO"/>
    <hyperlink ref="B18" location="'ТСС PERKINS'!R1C1" display="ТСС PERKINS"/>
    <hyperlink ref="B19" location="'ТСС CUMMINS'!R1C1" display="ТСС CUMMINS"/>
    <hyperlink ref="B20" location="'Автоматика, доп. опции'!A1" display="Автоматика "/>
    <hyperlink ref="B21" location="'Капоты, прицепы'!A1" display="Капоты, прицепы"/>
    <hyperlink ref="B22" location="Контейнеры!A1" display="Контейнеры"/>
    <hyperlink ref="B12" location="'ТСС Славянка Deutz'!A1" display="ТСС СЛАВЯНКА "/>
    <hyperlink ref="B17" location="'ТСС MITSUBISHI'!A1" display="ТСС MITSUBISHI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64"/>
  <sheetViews>
    <sheetView zoomScale="80" zoomScaleNormal="80" zoomScaleSheetLayoutView="90" workbookViewId="0">
      <pane ySplit="5" topLeftCell="A6" activePane="bottomLeft" state="frozen"/>
      <selection pane="bottomLeft" activeCell="N10" sqref="N10"/>
    </sheetView>
  </sheetViews>
  <sheetFormatPr defaultColWidth="9.109375" defaultRowHeight="164.1" customHeight="1"/>
  <cols>
    <col min="1" max="1" width="23.109375" style="11" customWidth="1"/>
    <col min="2" max="2" width="10.44140625" style="11" customWidth="1"/>
    <col min="3" max="3" width="14.109375" style="163" customWidth="1"/>
    <col min="4" max="4" width="11.77734375" style="10" customWidth="1"/>
    <col min="5" max="5" width="13.88671875" style="165" customWidth="1"/>
    <col min="6" max="6" width="0.33203125" style="166" customWidth="1"/>
    <col min="7" max="7" width="16.44140625" style="164" customWidth="1"/>
    <col min="8" max="8" width="12.109375" style="164" bestFit="1" customWidth="1"/>
    <col min="9" max="9" width="9.109375" style="164" bestFit="1" customWidth="1"/>
    <col min="10" max="10" width="8.88671875" style="164" customWidth="1"/>
    <col min="11" max="11" width="18.44140625" style="164" customWidth="1"/>
    <col min="12" max="12" width="10.33203125" style="164" customWidth="1"/>
    <col min="13" max="226" width="16.6640625" style="164" customWidth="1"/>
    <col min="227" max="16384" width="9.109375" style="167"/>
  </cols>
  <sheetData>
    <row r="1" spans="1:247" ht="31.65" customHeight="1">
      <c r="A1" s="10"/>
      <c r="B1" s="59" t="s">
        <v>1882</v>
      </c>
      <c r="D1" s="164"/>
      <c r="F1" s="164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  <c r="AZ1" s="901"/>
      <c r="BA1" s="901"/>
      <c r="BB1" s="901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</row>
    <row r="2" spans="1:247" ht="21" customHeight="1">
      <c r="A2" s="10"/>
      <c r="B2" s="59"/>
      <c r="D2" s="990"/>
      <c r="F2" s="164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  <c r="AR2" s="901"/>
      <c r="AS2" s="901"/>
      <c r="AT2" s="901"/>
      <c r="AU2" s="901"/>
      <c r="AV2" s="901"/>
      <c r="AW2" s="901"/>
      <c r="AX2" s="901"/>
      <c r="AY2" s="901"/>
      <c r="AZ2" s="901"/>
      <c r="BA2" s="901"/>
      <c r="BB2" s="901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</row>
    <row r="3" spans="1:247" s="16" customFormat="1" ht="14.1" customHeight="1" thickBot="1">
      <c r="A3" s="13" t="s">
        <v>330</v>
      </c>
      <c r="B3" s="168"/>
      <c r="C3" s="168"/>
      <c r="D3" s="168"/>
      <c r="E3" s="169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902"/>
      <c r="AO3" s="902"/>
      <c r="AP3" s="902"/>
      <c r="AQ3" s="902"/>
      <c r="AR3" s="902"/>
      <c r="AS3" s="902"/>
      <c r="AT3" s="902"/>
      <c r="AU3" s="902"/>
      <c r="AV3" s="902"/>
      <c r="AW3" s="902"/>
      <c r="AX3" s="902"/>
      <c r="AY3" s="902"/>
      <c r="AZ3" s="902"/>
      <c r="BA3" s="902"/>
      <c r="BB3" s="902"/>
      <c r="HI3" s="167"/>
      <c r="HJ3" s="167"/>
      <c r="HK3" s="167"/>
      <c r="HL3" s="167"/>
      <c r="HM3" s="167"/>
    </row>
    <row r="4" spans="1:247" s="63" customFormat="1" ht="37.35" customHeight="1" thickBot="1">
      <c r="A4" s="61" t="s">
        <v>17</v>
      </c>
      <c r="B4" s="61" t="s">
        <v>18</v>
      </c>
      <c r="C4" s="61" t="s">
        <v>101</v>
      </c>
      <c r="D4" s="61" t="s">
        <v>1883</v>
      </c>
      <c r="E4" s="170" t="s">
        <v>1884</v>
      </c>
      <c r="F4" s="726" t="s">
        <v>1848</v>
      </c>
      <c r="G4" s="61" t="s">
        <v>104</v>
      </c>
      <c r="H4" s="61" t="s">
        <v>106</v>
      </c>
      <c r="I4" s="61" t="s">
        <v>108</v>
      </c>
      <c r="J4" s="61" t="s">
        <v>109</v>
      </c>
      <c r="K4" s="62" t="s">
        <v>332</v>
      </c>
      <c r="L4" s="410" t="s">
        <v>333</v>
      </c>
      <c r="M4" s="903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04"/>
      <c r="AB4" s="904"/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4"/>
      <c r="BB4" s="904"/>
      <c r="BC4" s="905"/>
      <c r="BD4" s="905"/>
      <c r="BE4" s="905"/>
      <c r="BF4" s="905"/>
      <c r="BG4" s="905"/>
      <c r="BH4" s="905"/>
      <c r="BI4" s="905"/>
      <c r="BJ4" s="905"/>
      <c r="BK4" s="905"/>
      <c r="BL4" s="905"/>
      <c r="BM4" s="905"/>
      <c r="BN4" s="905"/>
      <c r="BO4" s="905"/>
      <c r="BP4" s="905"/>
      <c r="BQ4" s="905"/>
      <c r="BR4" s="905"/>
      <c r="BS4" s="905"/>
      <c r="BT4" s="905"/>
      <c r="BU4" s="905"/>
      <c r="BV4" s="905"/>
      <c r="BW4" s="905"/>
      <c r="BX4" s="905"/>
      <c r="BY4" s="905"/>
      <c r="BZ4" s="905"/>
      <c r="CA4" s="905"/>
      <c r="CB4" s="905"/>
      <c r="CC4" s="905"/>
      <c r="CD4" s="905"/>
      <c r="HS4" s="167"/>
      <c r="HT4" s="167"/>
      <c r="HU4" s="167"/>
      <c r="HV4" s="167"/>
      <c r="HW4" s="167"/>
    </row>
    <row r="5" spans="1:247" ht="12.9" customHeight="1">
      <c r="A5" s="133"/>
      <c r="B5" s="133"/>
      <c r="C5" s="171"/>
      <c r="D5" s="991"/>
      <c r="E5" s="1020"/>
      <c r="F5" s="1019"/>
      <c r="G5" s="572"/>
      <c r="H5" s="572"/>
      <c r="I5" s="172"/>
      <c r="J5" s="172"/>
      <c r="K5" s="172"/>
      <c r="L5" s="571"/>
      <c r="M5" s="906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907"/>
      <c r="AM5" s="907"/>
      <c r="AN5" s="907"/>
      <c r="AO5" s="907"/>
      <c r="AP5" s="907"/>
      <c r="AQ5" s="907"/>
      <c r="AR5" s="907"/>
      <c r="AS5" s="907"/>
      <c r="AT5" s="907"/>
      <c r="AU5" s="907"/>
      <c r="AV5" s="907"/>
      <c r="AW5" s="907"/>
      <c r="AX5" s="907"/>
      <c r="AY5" s="907"/>
      <c r="AZ5" s="907"/>
      <c r="BA5" s="907"/>
      <c r="BB5" s="907"/>
      <c r="BC5" s="894"/>
      <c r="BD5" s="894"/>
      <c r="BE5" s="894"/>
      <c r="BF5" s="894"/>
      <c r="BG5" s="894"/>
      <c r="BH5" s="894"/>
      <c r="BI5" s="894"/>
      <c r="BJ5" s="894"/>
      <c r="BK5" s="894"/>
      <c r="BL5" s="894"/>
      <c r="BM5" s="894"/>
      <c r="BN5" s="894"/>
      <c r="BO5" s="894"/>
      <c r="BP5" s="894"/>
      <c r="BQ5" s="894"/>
      <c r="BR5" s="894"/>
      <c r="BS5" s="894"/>
      <c r="BT5" s="894"/>
      <c r="BU5" s="894"/>
      <c r="BV5" s="894"/>
      <c r="BW5" s="894"/>
      <c r="BX5" s="894"/>
      <c r="BY5" s="894"/>
      <c r="BZ5" s="894"/>
      <c r="CA5" s="894"/>
      <c r="CB5" s="894"/>
      <c r="CC5" s="894"/>
      <c r="CD5" s="894"/>
    </row>
    <row r="6" spans="1:247" ht="17.25" customHeight="1">
      <c r="A6" s="69" t="s">
        <v>334</v>
      </c>
      <c r="B6" s="76">
        <v>20</v>
      </c>
      <c r="C6" s="77" t="s">
        <v>128</v>
      </c>
      <c r="D6" s="908">
        <f>6936*Оглавление!D5</f>
        <v>450840</v>
      </c>
      <c r="E6" s="1076">
        <f>7432*Оглавление!D5</f>
        <v>483080</v>
      </c>
      <c r="F6" s="1077" t="s">
        <v>1854</v>
      </c>
      <c r="G6" s="174" t="s">
        <v>335</v>
      </c>
      <c r="H6" s="174" t="s">
        <v>147</v>
      </c>
      <c r="I6" s="26">
        <v>250</v>
      </c>
      <c r="J6" s="26">
        <v>4.5999999999999996</v>
      </c>
      <c r="K6" s="567" t="s">
        <v>336</v>
      </c>
      <c r="L6" s="573">
        <v>975</v>
      </c>
      <c r="M6" s="909" t="s">
        <v>1849</v>
      </c>
      <c r="N6" s="907"/>
      <c r="O6" s="907"/>
      <c r="P6" s="907"/>
      <c r="Q6" s="907"/>
      <c r="R6" s="907"/>
      <c r="S6" s="907"/>
      <c r="T6" s="907"/>
      <c r="U6" s="907"/>
      <c r="V6" s="907"/>
      <c r="W6" s="907"/>
      <c r="X6" s="907"/>
      <c r="Y6" s="907"/>
      <c r="Z6" s="907"/>
      <c r="AA6" s="907"/>
      <c r="AB6" s="907"/>
      <c r="AC6" s="907"/>
      <c r="AD6" s="907"/>
      <c r="AE6" s="907"/>
      <c r="AF6" s="907"/>
      <c r="AG6" s="907"/>
      <c r="AH6" s="907"/>
      <c r="AI6" s="907"/>
      <c r="AJ6" s="907"/>
      <c r="AK6" s="907"/>
      <c r="AL6" s="907"/>
      <c r="AM6" s="907"/>
      <c r="AN6" s="907"/>
      <c r="AO6" s="907"/>
      <c r="AP6" s="907"/>
      <c r="AQ6" s="907"/>
      <c r="AR6" s="907"/>
      <c r="AS6" s="907"/>
      <c r="AT6" s="907"/>
      <c r="AU6" s="907"/>
      <c r="AV6" s="907"/>
      <c r="AW6" s="907"/>
      <c r="AX6" s="907"/>
      <c r="AY6" s="907"/>
      <c r="AZ6" s="907"/>
      <c r="BA6" s="907"/>
      <c r="BB6" s="907"/>
      <c r="BC6" s="894"/>
      <c r="BD6" s="894"/>
      <c r="BE6" s="894"/>
      <c r="BF6" s="894"/>
      <c r="BG6" s="894"/>
      <c r="BH6" s="894"/>
      <c r="BI6" s="894"/>
      <c r="BJ6" s="894"/>
      <c r="BK6" s="894"/>
      <c r="BL6" s="894"/>
      <c r="BM6" s="894"/>
      <c r="BN6" s="894"/>
      <c r="BO6" s="894"/>
      <c r="BP6" s="894"/>
      <c r="BQ6" s="894"/>
      <c r="BR6" s="894"/>
      <c r="BS6" s="894"/>
      <c r="BT6" s="894"/>
      <c r="BU6" s="894"/>
      <c r="BV6" s="894"/>
      <c r="BW6" s="894"/>
      <c r="BX6" s="894"/>
      <c r="BY6" s="894"/>
      <c r="BZ6" s="894"/>
      <c r="CA6" s="894"/>
      <c r="CB6" s="894"/>
      <c r="CC6" s="894"/>
      <c r="CD6" s="894"/>
    </row>
    <row r="7" spans="1:247" ht="17.25" customHeight="1">
      <c r="A7" s="69" t="s">
        <v>337</v>
      </c>
      <c r="B7" s="76">
        <v>30</v>
      </c>
      <c r="C7" s="77" t="s">
        <v>128</v>
      </c>
      <c r="D7" s="908">
        <f>7105*Оглавление!D5</f>
        <v>461825</v>
      </c>
      <c r="E7" s="1078">
        <f>7730*Оглавление!D5</f>
        <v>502450</v>
      </c>
      <c r="F7" s="1079" t="s">
        <v>1855</v>
      </c>
      <c r="G7" s="174" t="s">
        <v>335</v>
      </c>
      <c r="H7" s="174" t="s">
        <v>149</v>
      </c>
      <c r="I7" s="26">
        <v>250</v>
      </c>
      <c r="J7" s="26">
        <v>6.9</v>
      </c>
      <c r="K7" s="567" t="s">
        <v>336</v>
      </c>
      <c r="L7" s="573">
        <v>1022</v>
      </c>
      <c r="M7" s="910" t="s">
        <v>1850</v>
      </c>
      <c r="N7" s="907"/>
      <c r="O7" s="907"/>
      <c r="P7" s="907"/>
      <c r="Q7" s="907"/>
      <c r="R7" s="907"/>
      <c r="S7" s="907"/>
      <c r="T7" s="907"/>
      <c r="U7" s="907"/>
      <c r="V7" s="907"/>
      <c r="W7" s="907"/>
      <c r="X7" s="907"/>
      <c r="Y7" s="907"/>
      <c r="Z7" s="907"/>
      <c r="AA7" s="907"/>
      <c r="AB7" s="907"/>
      <c r="AC7" s="907"/>
      <c r="AD7" s="907"/>
      <c r="AE7" s="907"/>
      <c r="AF7" s="907"/>
      <c r="AG7" s="907"/>
      <c r="AH7" s="907"/>
      <c r="AI7" s="907"/>
      <c r="AJ7" s="907"/>
      <c r="AK7" s="907"/>
      <c r="AL7" s="907"/>
      <c r="AM7" s="907"/>
      <c r="AN7" s="907"/>
      <c r="AO7" s="907"/>
      <c r="AP7" s="907"/>
      <c r="AQ7" s="907"/>
      <c r="AR7" s="907"/>
      <c r="AS7" s="907"/>
      <c r="AT7" s="907"/>
      <c r="AU7" s="907"/>
      <c r="AV7" s="907"/>
      <c r="AW7" s="907"/>
      <c r="AX7" s="907"/>
      <c r="AY7" s="907"/>
      <c r="AZ7" s="907"/>
      <c r="BA7" s="907"/>
      <c r="BB7" s="907"/>
      <c r="BC7" s="894"/>
      <c r="BD7" s="894"/>
      <c r="BE7" s="894"/>
      <c r="BF7" s="894"/>
      <c r="BG7" s="894"/>
      <c r="BH7" s="894"/>
      <c r="BI7" s="894"/>
      <c r="BJ7" s="894"/>
      <c r="BK7" s="894"/>
      <c r="BL7" s="894"/>
      <c r="BM7" s="894"/>
      <c r="BN7" s="894"/>
      <c r="BO7" s="894"/>
      <c r="BP7" s="894"/>
      <c r="BQ7" s="894"/>
      <c r="BR7" s="894"/>
      <c r="BS7" s="894"/>
      <c r="BT7" s="894"/>
      <c r="BU7" s="894"/>
      <c r="BV7" s="894"/>
      <c r="BW7" s="894"/>
      <c r="BX7" s="894"/>
      <c r="BY7" s="894"/>
      <c r="BZ7" s="894"/>
      <c r="CA7" s="894"/>
      <c r="CB7" s="894"/>
      <c r="CC7" s="894"/>
      <c r="CD7" s="894"/>
    </row>
    <row r="8" spans="1:247" ht="17.25" customHeight="1">
      <c r="A8" s="69" t="s">
        <v>338</v>
      </c>
      <c r="B8" s="76">
        <v>50</v>
      </c>
      <c r="C8" s="77" t="s">
        <v>128</v>
      </c>
      <c r="D8" s="908">
        <f>8412*Оглавление!D5</f>
        <v>546780</v>
      </c>
      <c r="E8" s="1076">
        <f>9037*Оглавление!D5</f>
        <v>587405</v>
      </c>
      <c r="F8" s="1077" t="s">
        <v>1851</v>
      </c>
      <c r="G8" s="174" t="s">
        <v>339</v>
      </c>
      <c r="H8" s="174" t="s">
        <v>156</v>
      </c>
      <c r="I8" s="26">
        <v>250</v>
      </c>
      <c r="J8" s="26">
        <v>10.3</v>
      </c>
      <c r="K8" s="567" t="s">
        <v>340</v>
      </c>
      <c r="L8" s="573">
        <v>1275</v>
      </c>
      <c r="M8" s="906"/>
      <c r="N8" s="907"/>
      <c r="O8" s="907"/>
      <c r="P8" s="907"/>
      <c r="Q8" s="907"/>
      <c r="R8" s="907"/>
      <c r="S8" s="907"/>
      <c r="T8" s="907"/>
      <c r="U8" s="907"/>
      <c r="V8" s="907"/>
      <c r="W8" s="907"/>
      <c r="X8" s="907"/>
      <c r="Y8" s="907"/>
      <c r="Z8" s="907"/>
      <c r="AA8" s="907"/>
      <c r="AB8" s="907"/>
      <c r="AC8" s="907"/>
      <c r="AD8" s="907"/>
      <c r="AE8" s="907"/>
      <c r="AF8" s="907"/>
      <c r="AG8" s="907"/>
      <c r="AH8" s="907"/>
      <c r="AI8" s="907"/>
      <c r="AJ8" s="907"/>
      <c r="AK8" s="907"/>
      <c r="AL8" s="907"/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  <c r="BB8" s="907"/>
      <c r="BC8" s="894"/>
      <c r="BD8" s="894"/>
      <c r="BE8" s="894"/>
      <c r="BF8" s="894"/>
      <c r="BG8" s="894"/>
      <c r="BH8" s="894"/>
      <c r="BI8" s="894"/>
      <c r="BJ8" s="894"/>
      <c r="BK8" s="894"/>
      <c r="BL8" s="894"/>
      <c r="BM8" s="894"/>
      <c r="BN8" s="894"/>
      <c r="BO8" s="894"/>
      <c r="BP8" s="894"/>
      <c r="BQ8" s="894"/>
      <c r="BR8" s="894"/>
      <c r="BS8" s="894"/>
      <c r="BT8" s="894"/>
      <c r="BU8" s="894"/>
      <c r="BV8" s="894"/>
      <c r="BW8" s="894"/>
      <c r="BX8" s="894"/>
      <c r="BY8" s="894"/>
      <c r="BZ8" s="894"/>
      <c r="CA8" s="894"/>
      <c r="CB8" s="894"/>
      <c r="CC8" s="894"/>
      <c r="CD8" s="894"/>
    </row>
    <row r="9" spans="1:247" s="175" customFormat="1" ht="17.25" customHeight="1">
      <c r="A9" s="724" t="s">
        <v>341</v>
      </c>
      <c r="B9" s="76">
        <v>60</v>
      </c>
      <c r="C9" s="77" t="s">
        <v>128</v>
      </c>
      <c r="D9" s="908">
        <f>8646*Оглавление!D5</f>
        <v>561990</v>
      </c>
      <c r="E9" s="1078">
        <f>9271*Оглавление!D5</f>
        <v>602615</v>
      </c>
      <c r="F9" s="1079" t="s">
        <v>1874</v>
      </c>
      <c r="G9" s="174" t="s">
        <v>342</v>
      </c>
      <c r="H9" s="174" t="s">
        <v>161</v>
      </c>
      <c r="I9" s="26">
        <v>250</v>
      </c>
      <c r="J9" s="26">
        <v>12.3</v>
      </c>
      <c r="K9" s="567" t="s">
        <v>340</v>
      </c>
      <c r="L9" s="573">
        <v>1324</v>
      </c>
      <c r="M9" s="906"/>
      <c r="N9" s="907"/>
      <c r="O9" s="907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1"/>
      <c r="AA9" s="911"/>
      <c r="AB9" s="911"/>
      <c r="AC9" s="911"/>
      <c r="AD9" s="911"/>
      <c r="AE9" s="911"/>
      <c r="AF9" s="911"/>
      <c r="AG9" s="911"/>
      <c r="AH9" s="911"/>
      <c r="AI9" s="911"/>
      <c r="AJ9" s="911"/>
      <c r="AK9" s="911"/>
      <c r="AL9" s="911"/>
      <c r="AM9" s="911"/>
      <c r="AN9" s="911"/>
      <c r="AO9" s="911"/>
      <c r="AP9" s="911"/>
      <c r="AQ9" s="911"/>
      <c r="AR9" s="911"/>
      <c r="AS9" s="911"/>
      <c r="AT9" s="911"/>
      <c r="AU9" s="911"/>
      <c r="AV9" s="911"/>
      <c r="AW9" s="911"/>
      <c r="AX9" s="911"/>
      <c r="AY9" s="911"/>
      <c r="AZ9" s="911"/>
      <c r="BA9" s="911"/>
      <c r="BB9" s="911"/>
      <c r="BC9" s="912"/>
      <c r="BD9" s="912"/>
      <c r="BE9" s="912"/>
      <c r="BF9" s="912"/>
      <c r="BG9" s="912"/>
      <c r="BH9" s="912"/>
      <c r="BI9" s="912"/>
      <c r="BJ9" s="912"/>
      <c r="BK9" s="912"/>
      <c r="BL9" s="912"/>
      <c r="BM9" s="912"/>
      <c r="BN9" s="912"/>
      <c r="BO9" s="912"/>
      <c r="BP9" s="912"/>
      <c r="BQ9" s="912"/>
      <c r="BR9" s="912"/>
      <c r="BS9" s="912"/>
      <c r="BT9" s="912"/>
      <c r="BU9" s="912"/>
      <c r="BV9" s="912"/>
      <c r="BW9" s="912"/>
      <c r="BX9" s="912"/>
      <c r="BY9" s="912"/>
      <c r="BZ9" s="912"/>
      <c r="CA9" s="912"/>
      <c r="CB9" s="912"/>
      <c r="CC9" s="912"/>
      <c r="CD9" s="912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</row>
    <row r="10" spans="1:247" s="34" customFormat="1" ht="17.25" customHeight="1">
      <c r="A10" s="724" t="s">
        <v>343</v>
      </c>
      <c r="B10" s="76">
        <v>60</v>
      </c>
      <c r="C10" s="77" t="s">
        <v>128</v>
      </c>
      <c r="D10" s="913">
        <v>715560</v>
      </c>
      <c r="E10" s="1080">
        <v>739020</v>
      </c>
      <c r="F10" s="1081"/>
      <c r="G10" s="94" t="s">
        <v>344</v>
      </c>
      <c r="H10" s="25" t="s">
        <v>161</v>
      </c>
      <c r="I10" s="29">
        <v>300</v>
      </c>
      <c r="J10" s="29">
        <v>17</v>
      </c>
      <c r="K10" s="568" t="s">
        <v>1652</v>
      </c>
      <c r="L10" s="412">
        <v>1700</v>
      </c>
      <c r="M10" s="914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915"/>
      <c r="Z10" s="915"/>
      <c r="AA10" s="915"/>
      <c r="AB10" s="915"/>
      <c r="AC10" s="915"/>
      <c r="AD10" s="915"/>
      <c r="AE10" s="915"/>
      <c r="AF10" s="915"/>
      <c r="AG10" s="915"/>
      <c r="AH10" s="915"/>
      <c r="AI10" s="915"/>
      <c r="AJ10" s="915"/>
      <c r="AK10" s="915"/>
      <c r="AL10" s="915"/>
      <c r="AM10" s="915"/>
      <c r="AN10" s="915"/>
      <c r="AO10" s="915"/>
      <c r="AP10" s="915"/>
      <c r="AQ10" s="915"/>
      <c r="AR10" s="915"/>
      <c r="AS10" s="915"/>
      <c r="AT10" s="915"/>
      <c r="AU10" s="915"/>
      <c r="AV10" s="915"/>
      <c r="AW10" s="915"/>
      <c r="AX10" s="915"/>
      <c r="AY10" s="915"/>
      <c r="AZ10" s="915"/>
      <c r="BA10" s="915"/>
      <c r="BB10" s="91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5"/>
      <c r="BM10" s="535"/>
      <c r="BN10" s="535"/>
      <c r="BO10" s="535"/>
      <c r="BP10" s="535"/>
      <c r="BQ10" s="535"/>
      <c r="BR10" s="535"/>
      <c r="BS10" s="535"/>
      <c r="BT10" s="535"/>
      <c r="BU10" s="535"/>
      <c r="BV10" s="535"/>
      <c r="BW10" s="535"/>
      <c r="BX10" s="535"/>
      <c r="BY10" s="535"/>
      <c r="BZ10" s="535"/>
      <c r="CA10" s="535"/>
      <c r="CB10" s="535"/>
      <c r="CC10" s="535"/>
      <c r="CD10" s="535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7.25" customHeight="1">
      <c r="A11" s="724" t="s">
        <v>345</v>
      </c>
      <c r="B11" s="76">
        <v>80</v>
      </c>
      <c r="C11" s="77" t="s">
        <v>128</v>
      </c>
      <c r="D11" s="908">
        <f>12422*Оглавление!D5</f>
        <v>807430</v>
      </c>
      <c r="E11" s="1076">
        <f>13172*Оглавление!D5</f>
        <v>856180</v>
      </c>
      <c r="F11" s="1077" t="s">
        <v>1875</v>
      </c>
      <c r="G11" s="174" t="s">
        <v>346</v>
      </c>
      <c r="H11" s="174" t="s">
        <v>168</v>
      </c>
      <c r="I11" s="26">
        <v>300</v>
      </c>
      <c r="J11" s="26">
        <v>16.2</v>
      </c>
      <c r="K11" s="567" t="s">
        <v>347</v>
      </c>
      <c r="L11" s="573">
        <v>1520</v>
      </c>
      <c r="M11" s="906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O11" s="907"/>
      <c r="AP11" s="907"/>
      <c r="AQ11" s="907"/>
      <c r="AR11" s="907"/>
      <c r="AS11" s="907"/>
      <c r="AT11" s="907"/>
      <c r="AU11" s="907"/>
      <c r="AV11" s="907"/>
      <c r="AW11" s="907"/>
      <c r="AX11" s="907"/>
      <c r="AY11" s="907"/>
      <c r="AZ11" s="907"/>
      <c r="BA11" s="907"/>
      <c r="BB11" s="907"/>
      <c r="BC11" s="894"/>
      <c r="BD11" s="894"/>
      <c r="BE11" s="894"/>
      <c r="BF11" s="894"/>
      <c r="BG11" s="894"/>
      <c r="BH11" s="894"/>
      <c r="BI11" s="894"/>
      <c r="BJ11" s="894"/>
      <c r="BK11" s="894"/>
      <c r="BL11" s="894"/>
      <c r="BM11" s="894"/>
      <c r="BN11" s="894"/>
      <c r="BO11" s="894"/>
      <c r="BP11" s="894"/>
      <c r="BQ11" s="894"/>
      <c r="BR11" s="894"/>
      <c r="BS11" s="894"/>
      <c r="BT11" s="894"/>
      <c r="BU11" s="894"/>
      <c r="BV11" s="894"/>
      <c r="BW11" s="894"/>
      <c r="BX11" s="894"/>
      <c r="BY11" s="894"/>
      <c r="BZ11" s="894"/>
      <c r="CA11" s="894"/>
      <c r="CB11" s="894"/>
      <c r="CC11" s="894"/>
      <c r="CD11" s="894"/>
    </row>
    <row r="12" spans="1:247" s="175" customFormat="1" ht="17.25" customHeight="1">
      <c r="A12" s="724" t="s">
        <v>348</v>
      </c>
      <c r="B12" s="76">
        <v>100</v>
      </c>
      <c r="C12" s="77" t="s">
        <v>128</v>
      </c>
      <c r="D12" s="908">
        <f>12568*Оглавление!D5</f>
        <v>816920</v>
      </c>
      <c r="E12" s="1078">
        <f>13349*Оглавление!D5</f>
        <v>867685</v>
      </c>
      <c r="F12" s="1079" t="s">
        <v>1876</v>
      </c>
      <c r="G12" s="174" t="s">
        <v>346</v>
      </c>
      <c r="H12" s="174" t="s">
        <v>175</v>
      </c>
      <c r="I12" s="26">
        <v>300</v>
      </c>
      <c r="J12" s="26">
        <v>20.2</v>
      </c>
      <c r="K12" s="567" t="s">
        <v>347</v>
      </c>
      <c r="L12" s="573">
        <v>1620</v>
      </c>
      <c r="M12" s="906"/>
      <c r="N12" s="907"/>
      <c r="O12" s="907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1"/>
      <c r="AD12" s="911"/>
      <c r="AE12" s="911"/>
      <c r="AF12" s="911"/>
      <c r="AG12" s="911"/>
      <c r="AH12" s="911"/>
      <c r="AI12" s="911"/>
      <c r="AJ12" s="911"/>
      <c r="AK12" s="911"/>
      <c r="AL12" s="911"/>
      <c r="AM12" s="911"/>
      <c r="AN12" s="911"/>
      <c r="AO12" s="911"/>
      <c r="AP12" s="911"/>
      <c r="AQ12" s="911"/>
      <c r="AR12" s="911"/>
      <c r="AS12" s="911"/>
      <c r="AT12" s="911"/>
      <c r="AU12" s="911"/>
      <c r="AV12" s="911"/>
      <c r="AW12" s="911"/>
      <c r="AX12" s="911"/>
      <c r="AY12" s="911"/>
      <c r="AZ12" s="911"/>
      <c r="BA12" s="911"/>
      <c r="BB12" s="911"/>
      <c r="BC12" s="912"/>
      <c r="BD12" s="912"/>
      <c r="BE12" s="912"/>
      <c r="BF12" s="912"/>
      <c r="BG12" s="912"/>
      <c r="BH12" s="912"/>
      <c r="BI12" s="912"/>
      <c r="BJ12" s="912"/>
      <c r="BK12" s="912"/>
      <c r="BL12" s="912"/>
      <c r="BM12" s="912"/>
      <c r="BN12" s="912"/>
      <c r="BO12" s="912"/>
      <c r="BP12" s="912"/>
      <c r="BQ12" s="912"/>
      <c r="BR12" s="912"/>
      <c r="BS12" s="912"/>
      <c r="BT12" s="912"/>
      <c r="BU12" s="912"/>
      <c r="BV12" s="912"/>
      <c r="BW12" s="912"/>
      <c r="BX12" s="912"/>
      <c r="BY12" s="912"/>
      <c r="BZ12" s="912"/>
      <c r="CA12" s="912"/>
      <c r="CB12" s="912"/>
      <c r="CC12" s="912"/>
      <c r="CD12" s="912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</row>
    <row r="13" spans="1:247" s="34" customFormat="1" ht="17.25" customHeight="1">
      <c r="A13" s="724" t="s">
        <v>349</v>
      </c>
      <c r="B13" s="76">
        <v>100</v>
      </c>
      <c r="C13" s="77" t="s">
        <v>128</v>
      </c>
      <c r="D13" s="913">
        <v>745222</v>
      </c>
      <c r="E13" s="1080">
        <v>774547</v>
      </c>
      <c r="F13" s="1081"/>
      <c r="G13" s="178" t="s">
        <v>350</v>
      </c>
      <c r="H13" s="48" t="s">
        <v>175</v>
      </c>
      <c r="I13" s="29">
        <v>300</v>
      </c>
      <c r="J13" s="48">
        <v>23</v>
      </c>
      <c r="K13" s="569" t="s">
        <v>1653</v>
      </c>
      <c r="L13" s="574">
        <v>1970</v>
      </c>
      <c r="M13" s="914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915"/>
      <c r="AM13" s="915"/>
      <c r="AN13" s="915"/>
      <c r="AO13" s="915"/>
      <c r="AP13" s="915"/>
      <c r="AQ13" s="915"/>
      <c r="AR13" s="915"/>
      <c r="AS13" s="915"/>
      <c r="AT13" s="915"/>
      <c r="AU13" s="915"/>
      <c r="AV13" s="915"/>
      <c r="AW13" s="915"/>
      <c r="AX13" s="915"/>
      <c r="AY13" s="915"/>
      <c r="AZ13" s="915"/>
      <c r="BA13" s="915"/>
      <c r="BB13" s="915"/>
      <c r="BC13" s="535"/>
      <c r="BD13" s="535"/>
      <c r="BE13" s="535"/>
      <c r="BF13" s="535"/>
      <c r="BG13" s="535"/>
      <c r="BH13" s="535"/>
      <c r="BI13" s="535"/>
      <c r="BJ13" s="535"/>
      <c r="BK13" s="535"/>
      <c r="BL13" s="535"/>
      <c r="BM13" s="535"/>
      <c r="BN13" s="535"/>
      <c r="BO13" s="535"/>
      <c r="BP13" s="535"/>
      <c r="BQ13" s="535"/>
      <c r="BR13" s="535"/>
      <c r="BS13" s="535"/>
      <c r="BT13" s="535"/>
      <c r="BU13" s="535"/>
      <c r="BV13" s="535"/>
      <c r="BW13" s="535"/>
      <c r="BX13" s="535"/>
      <c r="BY13" s="535"/>
      <c r="BZ13" s="535"/>
      <c r="CA13" s="535"/>
      <c r="CB13" s="535"/>
      <c r="CC13" s="535"/>
      <c r="CD13" s="535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s="34" customFormat="1" ht="17.25" customHeight="1">
      <c r="A14" s="724" t="s">
        <v>351</v>
      </c>
      <c r="B14" s="76">
        <v>150</v>
      </c>
      <c r="C14" s="77" t="s">
        <v>128</v>
      </c>
      <c r="D14" s="913">
        <v>959000</v>
      </c>
      <c r="E14" s="1080">
        <v>997709</v>
      </c>
      <c r="F14" s="1081"/>
      <c r="G14" s="178" t="s">
        <v>352</v>
      </c>
      <c r="H14" s="48" t="s">
        <v>185</v>
      </c>
      <c r="I14" s="29">
        <v>300</v>
      </c>
      <c r="J14" s="48">
        <v>39</v>
      </c>
      <c r="K14" s="569" t="s">
        <v>1654</v>
      </c>
      <c r="L14" s="574">
        <v>2500</v>
      </c>
      <c r="M14" s="914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915"/>
      <c r="Z14" s="915"/>
      <c r="AA14" s="915"/>
      <c r="AB14" s="915"/>
      <c r="AC14" s="915"/>
      <c r="AD14" s="915"/>
      <c r="AE14" s="915"/>
      <c r="AF14" s="915"/>
      <c r="AG14" s="915"/>
      <c r="AH14" s="915"/>
      <c r="AI14" s="915"/>
      <c r="AJ14" s="915"/>
      <c r="AK14" s="915"/>
      <c r="AL14" s="915"/>
      <c r="AM14" s="915"/>
      <c r="AN14" s="915"/>
      <c r="AO14" s="915"/>
      <c r="AP14" s="915"/>
      <c r="AQ14" s="915"/>
      <c r="AR14" s="915"/>
      <c r="AS14" s="915"/>
      <c r="AT14" s="915"/>
      <c r="AU14" s="915"/>
      <c r="AV14" s="915"/>
      <c r="AW14" s="915"/>
      <c r="AX14" s="915"/>
      <c r="AY14" s="915"/>
      <c r="AZ14" s="915"/>
      <c r="BA14" s="915"/>
      <c r="BB14" s="915"/>
      <c r="BC14" s="535"/>
      <c r="BD14" s="535"/>
      <c r="BE14" s="535"/>
      <c r="BF14" s="535"/>
      <c r="BG14" s="535"/>
      <c r="BH14" s="535"/>
      <c r="BI14" s="535"/>
      <c r="BJ14" s="535"/>
      <c r="BK14" s="535"/>
      <c r="BL14" s="535"/>
      <c r="BM14" s="535"/>
      <c r="BN14" s="535"/>
      <c r="BO14" s="535"/>
      <c r="BP14" s="535"/>
      <c r="BQ14" s="535"/>
      <c r="BR14" s="535"/>
      <c r="BS14" s="535"/>
      <c r="BT14" s="535"/>
      <c r="BU14" s="535"/>
      <c r="BV14" s="535"/>
      <c r="BW14" s="535"/>
      <c r="BX14" s="535"/>
      <c r="BY14" s="535"/>
      <c r="BZ14" s="535"/>
      <c r="CA14" s="535"/>
      <c r="CB14" s="535"/>
      <c r="CC14" s="535"/>
      <c r="CD14" s="535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s="67" customFormat="1" ht="17.25" customHeight="1">
      <c r="A15" s="724" t="s">
        <v>353</v>
      </c>
      <c r="B15" s="76">
        <v>200</v>
      </c>
      <c r="C15" s="77" t="s">
        <v>128</v>
      </c>
      <c r="D15" s="913">
        <v>1149200</v>
      </c>
      <c r="E15" s="1080">
        <v>1187899</v>
      </c>
      <c r="F15" s="1081"/>
      <c r="G15" s="178" t="s">
        <v>354</v>
      </c>
      <c r="H15" s="48" t="s">
        <v>190</v>
      </c>
      <c r="I15" s="29">
        <v>300</v>
      </c>
      <c r="J15" s="48">
        <v>45.8</v>
      </c>
      <c r="K15" s="569" t="s">
        <v>1655</v>
      </c>
      <c r="L15" s="574">
        <v>2760</v>
      </c>
      <c r="M15" s="914"/>
      <c r="N15" s="915"/>
      <c r="O15" s="915"/>
      <c r="P15" s="916"/>
      <c r="Q15" s="916"/>
      <c r="R15" s="916"/>
      <c r="S15" s="916"/>
      <c r="T15" s="916"/>
      <c r="U15" s="916"/>
      <c r="V15" s="916"/>
      <c r="W15" s="916"/>
      <c r="X15" s="916"/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  <c r="AJ15" s="916"/>
      <c r="AK15" s="916"/>
      <c r="AL15" s="916"/>
      <c r="AM15" s="916"/>
      <c r="AN15" s="916"/>
      <c r="AO15" s="916"/>
      <c r="AP15" s="916"/>
      <c r="AQ15" s="916"/>
      <c r="AR15" s="916"/>
      <c r="AS15" s="916"/>
      <c r="AT15" s="916"/>
      <c r="AU15" s="916"/>
      <c r="AV15" s="916"/>
      <c r="AW15" s="916"/>
      <c r="AX15" s="916"/>
      <c r="AY15" s="916"/>
      <c r="AZ15" s="916"/>
      <c r="BA15" s="916"/>
      <c r="BB15" s="916"/>
      <c r="BC15" s="917"/>
      <c r="BD15" s="917"/>
      <c r="BE15" s="917"/>
      <c r="BF15" s="917"/>
      <c r="BG15" s="917"/>
      <c r="BH15" s="917"/>
      <c r="BI15" s="917"/>
      <c r="BJ15" s="917"/>
      <c r="BK15" s="917"/>
      <c r="BL15" s="917"/>
      <c r="BM15" s="917"/>
      <c r="BN15" s="917"/>
      <c r="BO15" s="917"/>
      <c r="BP15" s="917"/>
      <c r="BQ15" s="917"/>
      <c r="BR15" s="917"/>
      <c r="BS15" s="917"/>
      <c r="BT15" s="917"/>
      <c r="BU15" s="917"/>
      <c r="BV15" s="917"/>
      <c r="BW15" s="917"/>
      <c r="BX15" s="917"/>
      <c r="BY15" s="917"/>
      <c r="BZ15" s="917"/>
      <c r="CA15" s="917"/>
      <c r="CB15" s="917"/>
      <c r="CC15" s="917"/>
      <c r="CD15" s="91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</row>
    <row r="16" spans="1:247" s="67" customFormat="1" ht="15" customHeight="1">
      <c r="A16" s="179" t="s">
        <v>355</v>
      </c>
      <c r="B16" s="76">
        <v>250</v>
      </c>
      <c r="C16" s="77" t="s">
        <v>128</v>
      </c>
      <c r="D16" s="913">
        <v>1451074</v>
      </c>
      <c r="E16" s="1080">
        <v>1500949</v>
      </c>
      <c r="F16" s="1081"/>
      <c r="G16" s="180" t="s">
        <v>356</v>
      </c>
      <c r="H16" s="48" t="s">
        <v>206</v>
      </c>
      <c r="I16" s="98">
        <v>400</v>
      </c>
      <c r="J16" s="98">
        <v>58.9</v>
      </c>
      <c r="K16" s="570" t="s">
        <v>1656</v>
      </c>
      <c r="L16" s="575" t="s">
        <v>1072</v>
      </c>
      <c r="M16" s="914"/>
      <c r="N16" s="915"/>
      <c r="O16" s="915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16"/>
      <c r="AK16" s="916"/>
      <c r="AL16" s="916"/>
      <c r="AM16" s="916"/>
      <c r="AN16" s="916"/>
      <c r="AO16" s="916"/>
      <c r="AP16" s="916"/>
      <c r="AQ16" s="916"/>
      <c r="AR16" s="916"/>
      <c r="AS16" s="916"/>
      <c r="AT16" s="916"/>
      <c r="AU16" s="916"/>
      <c r="AV16" s="916"/>
      <c r="AW16" s="916"/>
      <c r="AX16" s="916"/>
      <c r="AY16" s="916"/>
      <c r="AZ16" s="916"/>
      <c r="BA16" s="916"/>
      <c r="BB16" s="916"/>
      <c r="BC16" s="917"/>
      <c r="BD16" s="917"/>
      <c r="BE16" s="917"/>
      <c r="BF16" s="917"/>
      <c r="BG16" s="917"/>
      <c r="BH16" s="917"/>
      <c r="BI16" s="917"/>
      <c r="BJ16" s="917"/>
      <c r="BK16" s="917"/>
      <c r="BL16" s="917"/>
      <c r="BM16" s="917"/>
      <c r="BN16" s="917"/>
      <c r="BO16" s="917"/>
      <c r="BP16" s="917"/>
      <c r="BQ16" s="917"/>
      <c r="BR16" s="917"/>
      <c r="BS16" s="917"/>
      <c r="BT16" s="917"/>
      <c r="BU16" s="917"/>
      <c r="BV16" s="917"/>
      <c r="BW16" s="917"/>
      <c r="BX16" s="917"/>
      <c r="BY16" s="917"/>
      <c r="BZ16" s="917"/>
      <c r="CA16" s="917"/>
      <c r="CB16" s="917"/>
      <c r="CC16" s="917"/>
      <c r="CD16" s="91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</row>
    <row r="17" spans="1:247" s="34" customFormat="1" ht="17.25" customHeight="1">
      <c r="A17" s="69" t="s">
        <v>357</v>
      </c>
      <c r="B17" s="76">
        <v>315</v>
      </c>
      <c r="C17" s="77" t="s">
        <v>128</v>
      </c>
      <c r="D17" s="913">
        <v>2178100</v>
      </c>
      <c r="E17" s="1080">
        <v>2222674</v>
      </c>
      <c r="F17" s="1081"/>
      <c r="G17" s="178" t="s">
        <v>358</v>
      </c>
      <c r="H17" s="48" t="s">
        <v>1058</v>
      </c>
      <c r="I17" s="48">
        <v>400</v>
      </c>
      <c r="J17" s="48">
        <v>89.3</v>
      </c>
      <c r="K17" s="569" t="s">
        <v>1070</v>
      </c>
      <c r="L17" s="574" t="s">
        <v>1073</v>
      </c>
      <c r="M17" s="914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915"/>
      <c r="Z17" s="915"/>
      <c r="AA17" s="915"/>
      <c r="AB17" s="915"/>
      <c r="AC17" s="915"/>
      <c r="AD17" s="915"/>
      <c r="AE17" s="915"/>
      <c r="AF17" s="915"/>
      <c r="AG17" s="915"/>
      <c r="AH17" s="915"/>
      <c r="AI17" s="915"/>
      <c r="AJ17" s="915"/>
      <c r="AK17" s="915"/>
      <c r="AL17" s="915"/>
      <c r="AM17" s="915"/>
      <c r="AN17" s="915"/>
      <c r="AO17" s="915"/>
      <c r="AP17" s="915"/>
      <c r="AQ17" s="915"/>
      <c r="AR17" s="915"/>
      <c r="AS17" s="915"/>
      <c r="AT17" s="915"/>
      <c r="AU17" s="915"/>
      <c r="AV17" s="915"/>
      <c r="AW17" s="915"/>
      <c r="AX17" s="915"/>
      <c r="AY17" s="915"/>
      <c r="AZ17" s="915"/>
      <c r="BA17" s="915"/>
      <c r="BB17" s="915"/>
      <c r="BC17" s="535"/>
      <c r="BD17" s="535"/>
      <c r="BE17" s="535"/>
      <c r="BF17" s="535"/>
      <c r="BG17" s="535"/>
      <c r="BH17" s="535"/>
      <c r="BI17" s="535"/>
      <c r="BJ17" s="535"/>
      <c r="BK17" s="535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s="67" customFormat="1" ht="17.25" customHeight="1">
      <c r="A18" s="69" t="s">
        <v>359</v>
      </c>
      <c r="B18" s="76">
        <v>315</v>
      </c>
      <c r="C18" s="77" t="s">
        <v>128</v>
      </c>
      <c r="D18" s="913">
        <v>1993126</v>
      </c>
      <c r="E18" s="1080">
        <v>2042990</v>
      </c>
      <c r="F18" s="1081"/>
      <c r="G18" s="178" t="s">
        <v>360</v>
      </c>
      <c r="H18" s="48" t="s">
        <v>1058</v>
      </c>
      <c r="I18" s="48">
        <v>400</v>
      </c>
      <c r="J18" s="48">
        <v>74.3</v>
      </c>
      <c r="K18" s="569" t="s">
        <v>1071</v>
      </c>
      <c r="L18" s="574" t="s">
        <v>1074</v>
      </c>
      <c r="M18" s="914"/>
      <c r="N18" s="915"/>
      <c r="O18" s="915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16"/>
      <c r="AK18" s="916"/>
      <c r="AL18" s="916"/>
      <c r="AM18" s="916"/>
      <c r="AN18" s="916"/>
      <c r="AO18" s="916"/>
      <c r="AP18" s="916"/>
      <c r="AQ18" s="916"/>
      <c r="AR18" s="916"/>
      <c r="AS18" s="916"/>
      <c r="AT18" s="916"/>
      <c r="AU18" s="916"/>
      <c r="AV18" s="916"/>
      <c r="AW18" s="916"/>
      <c r="AX18" s="916"/>
      <c r="AY18" s="916"/>
      <c r="AZ18" s="916"/>
      <c r="BA18" s="916"/>
      <c r="BB18" s="916"/>
      <c r="BC18" s="917"/>
      <c r="BD18" s="917"/>
      <c r="BE18" s="917"/>
      <c r="BF18" s="917"/>
      <c r="BG18" s="917"/>
      <c r="BH18" s="917"/>
      <c r="BI18" s="917"/>
      <c r="BJ18" s="917"/>
      <c r="BK18" s="917"/>
      <c r="BL18" s="917"/>
      <c r="BM18" s="917"/>
      <c r="BN18" s="917"/>
      <c r="BO18" s="917"/>
      <c r="BP18" s="917"/>
      <c r="BQ18" s="917"/>
      <c r="BR18" s="917"/>
      <c r="BS18" s="917"/>
      <c r="BT18" s="917"/>
      <c r="BU18" s="917"/>
      <c r="BV18" s="917"/>
      <c r="BW18" s="917"/>
      <c r="BX18" s="917"/>
      <c r="BY18" s="917"/>
      <c r="BZ18" s="917"/>
      <c r="CA18" s="917"/>
      <c r="CB18" s="917"/>
      <c r="CC18" s="917"/>
      <c r="CD18" s="91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</row>
    <row r="19" spans="1:247" s="184" customFormat="1" ht="17.25" customHeight="1">
      <c r="A19" s="181"/>
      <c r="B19" s="181"/>
      <c r="C19" s="182"/>
      <c r="D19" s="183"/>
      <c r="E19" s="1082"/>
      <c r="F19" s="1083"/>
      <c r="M19" s="918"/>
      <c r="N19" s="918"/>
      <c r="O19" s="918"/>
      <c r="P19" s="918"/>
      <c r="Q19" s="918"/>
      <c r="R19" s="918"/>
      <c r="S19" s="918"/>
      <c r="T19" s="918"/>
      <c r="U19" s="918"/>
      <c r="V19" s="918"/>
      <c r="W19" s="918"/>
      <c r="X19" s="918"/>
      <c r="Y19" s="918"/>
      <c r="Z19" s="918"/>
      <c r="AA19" s="918"/>
      <c r="AB19" s="918"/>
      <c r="AC19" s="918"/>
      <c r="AD19" s="918"/>
      <c r="AE19" s="918"/>
      <c r="AF19" s="918"/>
      <c r="AG19" s="918"/>
      <c r="AH19" s="918"/>
      <c r="AI19" s="918"/>
      <c r="AJ19" s="918"/>
      <c r="AK19" s="918"/>
      <c r="AL19" s="918"/>
      <c r="AM19" s="918"/>
      <c r="AN19" s="918"/>
      <c r="AO19" s="918"/>
      <c r="AP19" s="918"/>
      <c r="AQ19" s="918"/>
      <c r="AR19" s="918"/>
      <c r="AS19" s="918"/>
      <c r="AT19" s="918"/>
      <c r="AU19" s="918"/>
      <c r="AV19" s="918"/>
      <c r="AW19" s="918"/>
      <c r="AX19" s="918"/>
      <c r="AY19" s="918"/>
      <c r="AZ19" s="918"/>
      <c r="BA19" s="918"/>
      <c r="BB19" s="918"/>
      <c r="BC19" s="895"/>
      <c r="BD19" s="895"/>
      <c r="BE19" s="895"/>
      <c r="BF19" s="895"/>
      <c r="BG19" s="895"/>
      <c r="BH19" s="895"/>
      <c r="BI19" s="895"/>
      <c r="BJ19" s="895"/>
      <c r="BK19" s="895"/>
      <c r="BL19" s="895"/>
      <c r="BM19" s="895"/>
      <c r="BN19" s="895"/>
      <c r="BO19" s="895"/>
      <c r="BP19" s="895"/>
      <c r="BQ19" s="895"/>
      <c r="BR19" s="895"/>
      <c r="BS19" s="895"/>
      <c r="BT19" s="895"/>
      <c r="BU19" s="895"/>
      <c r="BV19" s="895"/>
      <c r="BW19" s="895"/>
      <c r="BX19" s="895"/>
      <c r="BY19" s="895"/>
      <c r="BZ19" s="895"/>
      <c r="CA19" s="895"/>
      <c r="CB19" s="895"/>
      <c r="CC19" s="895"/>
      <c r="CD19" s="895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</row>
    <row r="20" spans="1:247" ht="18.75" customHeight="1">
      <c r="A20" s="602"/>
      <c r="B20" s="602"/>
      <c r="C20" s="603"/>
      <c r="D20" s="989"/>
      <c r="E20" s="1084"/>
      <c r="F20" s="1085"/>
      <c r="M20" s="907"/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  <c r="AC20" s="907"/>
      <c r="AD20" s="907"/>
      <c r="AE20" s="907"/>
      <c r="AF20" s="907"/>
      <c r="AG20" s="907"/>
      <c r="AH20" s="907"/>
      <c r="AI20" s="907"/>
      <c r="AJ20" s="907"/>
      <c r="AK20" s="907"/>
      <c r="AL20" s="907"/>
      <c r="AM20" s="907"/>
      <c r="AN20" s="907"/>
      <c r="AO20" s="907"/>
      <c r="AP20" s="907"/>
      <c r="AQ20" s="907"/>
      <c r="AR20" s="907"/>
      <c r="AS20" s="907"/>
      <c r="AT20" s="907"/>
      <c r="AU20" s="907"/>
      <c r="AV20" s="907"/>
      <c r="AW20" s="907"/>
      <c r="AX20" s="907"/>
      <c r="AY20" s="907"/>
      <c r="AZ20" s="907"/>
      <c r="BA20" s="907"/>
      <c r="BB20" s="907"/>
      <c r="BC20" s="894"/>
      <c r="BD20" s="894"/>
      <c r="BE20" s="894"/>
      <c r="BF20" s="894"/>
      <c r="BG20" s="894"/>
      <c r="BH20" s="894"/>
      <c r="BI20" s="894"/>
      <c r="BJ20" s="894"/>
      <c r="BK20" s="894"/>
      <c r="BL20" s="894"/>
      <c r="BM20" s="894"/>
      <c r="BN20" s="894"/>
      <c r="BO20" s="894"/>
      <c r="BP20" s="894"/>
      <c r="BQ20" s="894"/>
      <c r="BR20" s="894"/>
      <c r="BS20" s="894"/>
      <c r="BT20" s="894"/>
      <c r="BU20" s="894"/>
      <c r="BV20" s="894"/>
      <c r="BW20" s="894"/>
      <c r="BX20" s="894"/>
      <c r="BY20" s="894"/>
      <c r="BZ20" s="894"/>
      <c r="CA20" s="894"/>
      <c r="CB20" s="894"/>
      <c r="CC20" s="894"/>
      <c r="CD20" s="894"/>
    </row>
    <row r="21" spans="1:247" ht="18" customHeight="1">
      <c r="A21" s="69" t="s">
        <v>1181</v>
      </c>
      <c r="B21" s="76">
        <v>20</v>
      </c>
      <c r="C21" s="603" t="s">
        <v>1182</v>
      </c>
      <c r="D21" s="173">
        <f>D6+'Капоты, прицепы'!E7</f>
        <v>491540</v>
      </c>
      <c r="E21" s="1086">
        <f>E6+'Капоты, прицепы'!E7</f>
        <v>523780</v>
      </c>
      <c r="F21" s="1076" t="e">
        <f>F6*Оглавление!$C$5+'Капоты, прицепы'!#REF!</f>
        <v>#REF!</v>
      </c>
      <c r="G21" s="604"/>
      <c r="H21" s="604"/>
      <c r="I21" s="605"/>
      <c r="J21" s="605"/>
      <c r="K21" s="798" t="s">
        <v>1645</v>
      </c>
      <c r="L21" s="798">
        <v>1185</v>
      </c>
      <c r="M21" s="906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907"/>
      <c r="AM21" s="907"/>
      <c r="AN21" s="907"/>
      <c r="AO21" s="907"/>
      <c r="AP21" s="907"/>
      <c r="AQ21" s="907"/>
      <c r="AR21" s="907"/>
      <c r="AS21" s="907"/>
      <c r="AT21" s="907"/>
      <c r="AU21" s="907"/>
      <c r="AV21" s="907"/>
      <c r="AW21" s="907"/>
      <c r="AX21" s="907"/>
      <c r="AY21" s="907"/>
      <c r="AZ21" s="907"/>
      <c r="BA21" s="907"/>
      <c r="BB21" s="907"/>
      <c r="BC21" s="894"/>
      <c r="BD21" s="894"/>
      <c r="BE21" s="894"/>
      <c r="BF21" s="894"/>
      <c r="BG21" s="894"/>
      <c r="BH21" s="894"/>
      <c r="BI21" s="894"/>
      <c r="BJ21" s="894"/>
      <c r="BK21" s="894"/>
      <c r="BL21" s="894"/>
      <c r="BM21" s="894"/>
      <c r="BN21" s="894"/>
      <c r="BO21" s="894"/>
      <c r="BP21" s="894"/>
      <c r="BQ21" s="894"/>
      <c r="BR21" s="894"/>
      <c r="BS21" s="894"/>
      <c r="BT21" s="894"/>
      <c r="BU21" s="894"/>
      <c r="BV21" s="894"/>
      <c r="BW21" s="894"/>
      <c r="BX21" s="894"/>
      <c r="BY21" s="894"/>
      <c r="BZ21" s="894"/>
      <c r="CA21" s="894"/>
      <c r="CB21" s="894"/>
      <c r="CC21" s="894"/>
      <c r="CD21" s="894"/>
    </row>
    <row r="22" spans="1:247" ht="19.5" customHeight="1">
      <c r="A22" s="69" t="s">
        <v>1183</v>
      </c>
      <c r="B22" s="76">
        <v>30</v>
      </c>
      <c r="C22" s="603" t="s">
        <v>1182</v>
      </c>
      <c r="D22" s="173">
        <f>D7+'Капоты, прицепы'!E7</f>
        <v>502525</v>
      </c>
      <c r="E22" s="1078">
        <f>E7+'Капоты, прицепы'!E7</f>
        <v>543150</v>
      </c>
      <c r="F22" s="1078" t="e">
        <f>F7*Оглавление!$C$5+'Капоты, прицепы'!#REF!</f>
        <v>#REF!</v>
      </c>
      <c r="G22" s="604"/>
      <c r="H22" s="604"/>
      <c r="I22" s="605"/>
      <c r="J22" s="605"/>
      <c r="K22" s="798" t="s">
        <v>1645</v>
      </c>
      <c r="L22" s="798">
        <v>1232</v>
      </c>
      <c r="M22" s="906"/>
      <c r="N22" s="907"/>
      <c r="O22" s="907"/>
      <c r="P22" s="907"/>
      <c r="Q22" s="907"/>
      <c r="R22" s="907"/>
      <c r="S22" s="907"/>
      <c r="T22" s="907"/>
      <c r="U22" s="907"/>
      <c r="V22" s="907"/>
      <c r="W22" s="907"/>
      <c r="X22" s="907"/>
      <c r="Y22" s="907"/>
      <c r="Z22" s="907"/>
      <c r="AA22" s="907"/>
      <c r="AB22" s="907"/>
      <c r="AC22" s="907"/>
      <c r="AD22" s="907"/>
      <c r="AE22" s="907"/>
      <c r="AF22" s="907"/>
      <c r="AG22" s="907"/>
      <c r="AH22" s="907"/>
      <c r="AI22" s="907"/>
      <c r="AJ22" s="907"/>
      <c r="AK22" s="907"/>
      <c r="AL22" s="907"/>
      <c r="AM22" s="907"/>
      <c r="AN22" s="907"/>
      <c r="AO22" s="907"/>
      <c r="AP22" s="907"/>
      <c r="AQ22" s="907"/>
      <c r="AR22" s="907"/>
      <c r="AS22" s="907"/>
      <c r="AT22" s="907"/>
      <c r="AU22" s="907"/>
      <c r="AV22" s="907"/>
      <c r="AW22" s="907"/>
      <c r="AX22" s="907"/>
      <c r="AY22" s="907"/>
      <c r="AZ22" s="907"/>
      <c r="BA22" s="907"/>
      <c r="BB22" s="907"/>
      <c r="BC22" s="894"/>
      <c r="BD22" s="894"/>
      <c r="BE22" s="894"/>
      <c r="BF22" s="894"/>
      <c r="BG22" s="894"/>
      <c r="BH22" s="894"/>
      <c r="BI22" s="894"/>
      <c r="BJ22" s="894"/>
      <c r="BK22" s="894"/>
      <c r="BL22" s="894"/>
      <c r="BM22" s="894"/>
      <c r="BN22" s="894"/>
      <c r="BO22" s="894"/>
      <c r="BP22" s="894"/>
      <c r="BQ22" s="894"/>
      <c r="BR22" s="894"/>
      <c r="BS22" s="894"/>
      <c r="BT22" s="894"/>
      <c r="BU22" s="894"/>
      <c r="BV22" s="894"/>
      <c r="BW22" s="894"/>
      <c r="BX22" s="894"/>
      <c r="BY22" s="894"/>
      <c r="BZ22" s="894"/>
      <c r="CA22" s="894"/>
      <c r="CB22" s="894"/>
      <c r="CC22" s="894"/>
      <c r="CD22" s="894"/>
    </row>
    <row r="23" spans="1:247" ht="20.25" customHeight="1">
      <c r="A23" s="69" t="s">
        <v>1184</v>
      </c>
      <c r="B23" s="76">
        <v>50</v>
      </c>
      <c r="C23" s="603" t="s">
        <v>1182</v>
      </c>
      <c r="D23" s="173">
        <f>D8+'Капоты, прицепы'!E7</f>
        <v>587480</v>
      </c>
      <c r="E23" s="1076">
        <f>E8+'Капоты, прицепы'!E7</f>
        <v>628105</v>
      </c>
      <c r="F23" s="1076" t="e">
        <f>F8*Оглавление!$C$5+'Капоты, прицепы'!#REF!</f>
        <v>#REF!</v>
      </c>
      <c r="G23" s="604"/>
      <c r="H23" s="604"/>
      <c r="I23" s="605"/>
      <c r="J23" s="605"/>
      <c r="K23" s="798" t="s">
        <v>1645</v>
      </c>
      <c r="L23" s="798">
        <v>1485</v>
      </c>
      <c r="M23" s="906"/>
      <c r="N23" s="907"/>
      <c r="O23" s="907"/>
      <c r="P23" s="907"/>
      <c r="Q23" s="907"/>
      <c r="R23" s="907"/>
      <c r="S23" s="907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907"/>
      <c r="AM23" s="907"/>
      <c r="AN23" s="907"/>
      <c r="AO23" s="907"/>
      <c r="AP23" s="907"/>
      <c r="AQ23" s="907"/>
      <c r="AR23" s="907"/>
      <c r="AS23" s="907"/>
      <c r="AT23" s="907"/>
      <c r="AU23" s="907"/>
      <c r="AV23" s="907"/>
      <c r="AW23" s="907"/>
      <c r="AX23" s="907"/>
      <c r="AY23" s="907"/>
      <c r="AZ23" s="907"/>
      <c r="BA23" s="907"/>
      <c r="BB23" s="907"/>
      <c r="BC23" s="894"/>
      <c r="BD23" s="894"/>
      <c r="BE23" s="894"/>
      <c r="BF23" s="894"/>
      <c r="BG23" s="894"/>
      <c r="BH23" s="894"/>
      <c r="BI23" s="894"/>
      <c r="BJ23" s="894"/>
      <c r="BK23" s="894"/>
      <c r="BL23" s="894"/>
      <c r="BM23" s="894"/>
      <c r="BN23" s="894"/>
      <c r="BO23" s="894"/>
      <c r="BP23" s="894"/>
      <c r="BQ23" s="894"/>
      <c r="BR23" s="894"/>
      <c r="BS23" s="894"/>
      <c r="BT23" s="894"/>
      <c r="BU23" s="894"/>
      <c r="BV23" s="894"/>
      <c r="BW23" s="894"/>
      <c r="BX23" s="894"/>
      <c r="BY23" s="894"/>
      <c r="BZ23" s="894"/>
      <c r="CA23" s="894"/>
      <c r="CB23" s="894"/>
      <c r="CC23" s="894"/>
      <c r="CD23" s="894"/>
    </row>
    <row r="24" spans="1:247" ht="20.25" customHeight="1">
      <c r="A24" s="69" t="s">
        <v>1185</v>
      </c>
      <c r="B24" s="76">
        <v>60</v>
      </c>
      <c r="C24" s="603" t="s">
        <v>1182</v>
      </c>
      <c r="D24" s="173">
        <f>D9+'Капоты, прицепы'!E7</f>
        <v>602690</v>
      </c>
      <c r="E24" s="1078">
        <f>E9+'Капоты, прицепы'!E7</f>
        <v>643315</v>
      </c>
      <c r="F24" s="1078" t="e">
        <f>F9*Оглавление!$C$5+'Капоты, прицепы'!#REF!</f>
        <v>#REF!</v>
      </c>
      <c r="G24" s="604"/>
      <c r="H24" s="604"/>
      <c r="I24" s="605"/>
      <c r="J24" s="605"/>
      <c r="K24" s="798" t="s">
        <v>1645</v>
      </c>
      <c r="L24" s="798">
        <v>1534</v>
      </c>
      <c r="M24" s="919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1"/>
      <c r="AE24" s="901"/>
      <c r="AF24" s="901"/>
      <c r="AG24" s="901"/>
      <c r="AH24" s="901"/>
      <c r="AI24" s="901"/>
      <c r="AJ24" s="901"/>
      <c r="AK24" s="901"/>
      <c r="AL24" s="901"/>
      <c r="AM24" s="901"/>
      <c r="AN24" s="901"/>
      <c r="AO24" s="901"/>
      <c r="AP24" s="901"/>
      <c r="AQ24" s="901"/>
      <c r="AR24" s="901"/>
      <c r="AS24" s="901"/>
      <c r="AT24" s="901"/>
      <c r="AU24" s="901"/>
      <c r="AV24" s="901"/>
      <c r="AW24" s="901"/>
      <c r="AX24" s="901"/>
      <c r="AY24" s="901"/>
      <c r="AZ24" s="901"/>
      <c r="BA24" s="901"/>
      <c r="BB24" s="901"/>
    </row>
    <row r="25" spans="1:247" s="34" customFormat="1" ht="20.25" customHeight="1">
      <c r="A25" s="69" t="s">
        <v>1186</v>
      </c>
      <c r="B25" s="76">
        <v>60</v>
      </c>
      <c r="C25" s="71" t="s">
        <v>1182</v>
      </c>
      <c r="D25" s="576">
        <f>D10+'Капоты, прицепы'!E9</f>
        <v>769460</v>
      </c>
      <c r="E25" s="1080">
        <f>E10+'Капоты, прицепы'!E9</f>
        <v>792920</v>
      </c>
      <c r="F25" s="1080"/>
      <c r="G25" s="35"/>
      <c r="H25" s="35"/>
      <c r="I25" s="129"/>
      <c r="J25" s="129"/>
      <c r="K25" s="101" t="s">
        <v>1646</v>
      </c>
      <c r="L25" s="101">
        <v>1960</v>
      </c>
      <c r="M25" s="920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21"/>
      <c r="AL25" s="921"/>
      <c r="AM25" s="921"/>
      <c r="AN25" s="921"/>
      <c r="AO25" s="921"/>
      <c r="AP25" s="921"/>
      <c r="AQ25" s="921"/>
      <c r="AR25" s="921"/>
      <c r="AS25" s="921"/>
      <c r="AT25" s="921"/>
      <c r="AU25" s="921"/>
      <c r="AV25" s="921"/>
      <c r="AW25" s="921"/>
      <c r="AX25" s="921"/>
      <c r="AY25" s="921"/>
      <c r="AZ25" s="921"/>
      <c r="BA25" s="921"/>
      <c r="BB25" s="921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20.25" customHeight="1">
      <c r="A26" s="69" t="s">
        <v>1187</v>
      </c>
      <c r="B26" s="76">
        <v>80</v>
      </c>
      <c r="C26" s="603" t="s">
        <v>1182</v>
      </c>
      <c r="D26" s="173">
        <f>D11+'Капоты, прицепы'!E9</f>
        <v>861330</v>
      </c>
      <c r="E26" s="1076">
        <f>E11+'Капоты, прицепы'!E9</f>
        <v>910080</v>
      </c>
      <c r="F26" s="1076" t="e">
        <f>F11*Оглавление!$C$5+'Капоты, прицепы'!#REF!</f>
        <v>#REF!</v>
      </c>
      <c r="G26" s="604"/>
      <c r="H26" s="604"/>
      <c r="I26" s="605"/>
      <c r="J26" s="605"/>
      <c r="K26" s="101" t="s">
        <v>1646</v>
      </c>
      <c r="L26" s="798">
        <v>1780</v>
      </c>
      <c r="M26" s="919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01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1"/>
      <c r="AU26" s="901"/>
      <c r="AV26" s="901"/>
      <c r="AW26" s="901"/>
      <c r="AX26" s="901"/>
      <c r="AY26" s="901"/>
      <c r="AZ26" s="901"/>
      <c r="BA26" s="901"/>
      <c r="BB26" s="901"/>
    </row>
    <row r="27" spans="1:247" ht="20.25" customHeight="1">
      <c r="A27" s="69" t="s">
        <v>1188</v>
      </c>
      <c r="B27" s="76">
        <v>100</v>
      </c>
      <c r="C27" s="603" t="s">
        <v>1182</v>
      </c>
      <c r="D27" s="173">
        <f>D12+'Капоты, прицепы'!E9</f>
        <v>870820</v>
      </c>
      <c r="E27" s="1078">
        <f>E12+'Капоты, прицепы'!E9</f>
        <v>921585</v>
      </c>
      <c r="F27" s="1078" t="e">
        <f>F12*Оглавление!$C$5+'Капоты, прицепы'!#REF!</f>
        <v>#REF!</v>
      </c>
      <c r="G27" s="604"/>
      <c r="H27" s="604"/>
      <c r="I27" s="605"/>
      <c r="J27" s="605"/>
      <c r="K27" s="101" t="s">
        <v>1646</v>
      </c>
      <c r="L27" s="798">
        <v>1880</v>
      </c>
      <c r="M27" s="919"/>
      <c r="N27" s="901"/>
      <c r="O27" s="901"/>
      <c r="P27" s="901"/>
      <c r="Q27" s="901"/>
      <c r="R27" s="901"/>
      <c r="S27" s="901"/>
      <c r="T27" s="901"/>
      <c r="U27" s="901"/>
      <c r="V27" s="901"/>
      <c r="W27" s="901"/>
      <c r="X27" s="901"/>
      <c r="Y27" s="901"/>
      <c r="Z27" s="901"/>
      <c r="AA27" s="901"/>
      <c r="AB27" s="901"/>
      <c r="AC27" s="901"/>
      <c r="AD27" s="901"/>
      <c r="AE27" s="901"/>
      <c r="AF27" s="901"/>
      <c r="AG27" s="901"/>
      <c r="AH27" s="901"/>
      <c r="AI27" s="901"/>
      <c r="AJ27" s="901"/>
      <c r="AK27" s="901"/>
      <c r="AL27" s="901"/>
      <c r="AM27" s="901"/>
      <c r="AN27" s="901"/>
      <c r="AO27" s="901"/>
      <c r="AP27" s="901"/>
      <c r="AQ27" s="901"/>
      <c r="AR27" s="901"/>
      <c r="AS27" s="901"/>
      <c r="AT27" s="901"/>
      <c r="AU27" s="901"/>
      <c r="AV27" s="901"/>
      <c r="AW27" s="901"/>
      <c r="AX27" s="901"/>
      <c r="AY27" s="901"/>
      <c r="AZ27" s="901"/>
      <c r="BA27" s="901"/>
      <c r="BB27" s="901"/>
    </row>
    <row r="28" spans="1:247" s="34" customFormat="1" ht="20.25" customHeight="1">
      <c r="A28" s="69" t="s">
        <v>1189</v>
      </c>
      <c r="B28" s="76">
        <v>100</v>
      </c>
      <c r="C28" s="71" t="s">
        <v>1182</v>
      </c>
      <c r="D28" s="576">
        <f>D13+'Капоты, прицепы'!E9</f>
        <v>799122</v>
      </c>
      <c r="E28" s="1080">
        <f>E13+'Капоты, прицепы'!E9</f>
        <v>828447</v>
      </c>
      <c r="F28" s="1080"/>
      <c r="G28" s="35"/>
      <c r="H28" s="606"/>
      <c r="K28" s="101" t="s">
        <v>1646</v>
      </c>
      <c r="L28" s="799">
        <v>2230</v>
      </c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247" s="34" customFormat="1" ht="20.25" customHeight="1">
      <c r="A29" s="69" t="s">
        <v>1190</v>
      </c>
      <c r="B29" s="76">
        <v>150</v>
      </c>
      <c r="C29" s="71" t="s">
        <v>1182</v>
      </c>
      <c r="D29" s="576">
        <f>D14+'Капоты, прицепы'!E10</f>
        <v>1016200</v>
      </c>
      <c r="E29" s="1080">
        <f>E14+'Капоты, прицепы'!E10</f>
        <v>1054909</v>
      </c>
      <c r="F29" s="1080"/>
      <c r="G29" s="35"/>
      <c r="H29" s="606"/>
      <c r="I29" s="129"/>
      <c r="J29" s="129"/>
      <c r="K29" s="799" t="s">
        <v>1647</v>
      </c>
      <c r="L29" s="799">
        <v>2800</v>
      </c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</row>
    <row r="30" spans="1:247" s="34" customFormat="1" ht="20.25" customHeight="1">
      <c r="A30" s="69" t="s">
        <v>1191</v>
      </c>
      <c r="B30" s="76">
        <v>200</v>
      </c>
      <c r="C30" s="71" t="s">
        <v>1182</v>
      </c>
      <c r="D30" s="576">
        <f>D15+'Капоты, прицепы'!E10</f>
        <v>1206400</v>
      </c>
      <c r="E30" s="1080">
        <f>E15+'Капоты, прицепы'!E10</f>
        <v>1245099</v>
      </c>
      <c r="F30" s="1080"/>
      <c r="G30" s="35"/>
      <c r="H30" s="606"/>
      <c r="I30" s="129"/>
      <c r="J30" s="129"/>
      <c r="K30" s="799" t="s">
        <v>1647</v>
      </c>
      <c r="L30" s="799">
        <v>3060</v>
      </c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</row>
    <row r="31" spans="1:247" s="34" customFormat="1" ht="20.25" customHeight="1">
      <c r="A31" s="179" t="s">
        <v>1192</v>
      </c>
      <c r="B31" s="76">
        <v>250</v>
      </c>
      <c r="C31" s="71" t="s">
        <v>1182</v>
      </c>
      <c r="D31" s="576">
        <f>D16+'Капоты, прицепы'!E12</f>
        <v>1526974</v>
      </c>
      <c r="E31" s="1080">
        <f>E16+'Капоты, прицепы'!E12</f>
        <v>1576849</v>
      </c>
      <c r="F31" s="1080"/>
      <c r="G31" s="607"/>
      <c r="H31" s="607"/>
      <c r="I31" s="607"/>
      <c r="J31" s="607"/>
      <c r="K31" s="98" t="s">
        <v>766</v>
      </c>
      <c r="L31" s="98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</row>
    <row r="32" spans="1:247" s="34" customFormat="1" ht="20.25" customHeight="1">
      <c r="A32" s="69" t="s">
        <v>1193</v>
      </c>
      <c r="B32" s="76">
        <v>315</v>
      </c>
      <c r="C32" s="71" t="s">
        <v>1182</v>
      </c>
      <c r="D32" s="576">
        <f>D17+'Капоты, прицепы'!E12</f>
        <v>2254000</v>
      </c>
      <c r="E32" s="1080">
        <f>E17+'Капоты, прицепы'!E12</f>
        <v>2298574</v>
      </c>
      <c r="F32" s="1080"/>
      <c r="G32" s="606"/>
      <c r="H32" s="606"/>
      <c r="I32" s="608"/>
      <c r="J32" s="608"/>
      <c r="K32" s="98" t="s">
        <v>766</v>
      </c>
      <c r="L32" s="92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</row>
    <row r="33" spans="1:247" s="34" customFormat="1" ht="20.25" customHeight="1">
      <c r="A33" s="69" t="s">
        <v>1194</v>
      </c>
      <c r="B33" s="76">
        <v>315</v>
      </c>
      <c r="C33" s="71" t="s">
        <v>1182</v>
      </c>
      <c r="D33" s="993" t="s">
        <v>1209</v>
      </c>
      <c r="E33" s="1087" t="s">
        <v>1209</v>
      </c>
      <c r="F33" s="1088"/>
      <c r="G33" s="606"/>
      <c r="H33" s="606"/>
      <c r="I33" s="608"/>
      <c r="J33" s="608"/>
      <c r="K33" s="98" t="s">
        <v>766</v>
      </c>
      <c r="L33" s="574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</row>
    <row r="34" spans="1:247" ht="20.25" customHeight="1">
      <c r="A34" s="602"/>
      <c r="B34" s="602"/>
      <c r="C34" s="609"/>
      <c r="D34" s="992"/>
      <c r="E34" s="1089"/>
      <c r="F34" s="1090"/>
      <c r="G34" s="10"/>
      <c r="H34" s="10"/>
      <c r="I34" s="10"/>
      <c r="J34" s="10"/>
      <c r="K34" s="10"/>
    </row>
    <row r="35" spans="1:247" ht="24" customHeight="1">
      <c r="A35" s="69" t="s">
        <v>1195</v>
      </c>
      <c r="B35" s="76">
        <v>20</v>
      </c>
      <c r="C35" s="603" t="s">
        <v>1196</v>
      </c>
      <c r="D35" s="173">
        <f>D21+'Капоты, прицепы'!G25</f>
        <v>559740</v>
      </c>
      <c r="E35" s="1076">
        <f>E21+'Капоты, прицепы'!G25</f>
        <v>591980</v>
      </c>
      <c r="F35" s="1076" t="e">
        <f>F21+'Капоты, прицепы'!#REF!</f>
        <v>#REF!</v>
      </c>
      <c r="G35" s="604"/>
      <c r="H35" s="604"/>
      <c r="K35" s="804" t="s">
        <v>1648</v>
      </c>
      <c r="L35" s="804">
        <v>1430</v>
      </c>
    </row>
    <row r="36" spans="1:247" ht="24" customHeight="1">
      <c r="A36" s="69" t="s">
        <v>1197</v>
      </c>
      <c r="B36" s="76">
        <v>30</v>
      </c>
      <c r="C36" s="603" t="s">
        <v>1196</v>
      </c>
      <c r="D36" s="173">
        <f>D22+'Капоты, прицепы'!G25</f>
        <v>570725</v>
      </c>
      <c r="E36" s="1078">
        <f>E22+'Капоты, прицепы'!G25</f>
        <v>611350</v>
      </c>
      <c r="F36" s="1078" t="e">
        <f>F22+'Капоты, прицепы'!#REF!</f>
        <v>#REF!</v>
      </c>
      <c r="G36" s="604"/>
      <c r="H36" s="604"/>
      <c r="K36" s="804" t="s">
        <v>1648</v>
      </c>
      <c r="L36" s="804">
        <v>1470</v>
      </c>
    </row>
    <row r="37" spans="1:247" ht="24" customHeight="1">
      <c r="A37" s="69" t="s">
        <v>1198</v>
      </c>
      <c r="B37" s="76">
        <v>50</v>
      </c>
      <c r="C37" s="603" t="s">
        <v>1196</v>
      </c>
      <c r="D37" s="173">
        <f>D23+'Капоты, прицепы'!G25</f>
        <v>655680</v>
      </c>
      <c r="E37" s="1076">
        <f>E23+'Капоты, прицепы'!G25</f>
        <v>696305</v>
      </c>
      <c r="F37" s="1076" t="e">
        <f>F23+'Капоты, прицепы'!#REF!</f>
        <v>#REF!</v>
      </c>
      <c r="G37" s="604"/>
      <c r="H37" s="604"/>
      <c r="K37" s="804" t="s">
        <v>1648</v>
      </c>
      <c r="L37" s="804">
        <v>1715</v>
      </c>
    </row>
    <row r="38" spans="1:247" ht="24" customHeight="1">
      <c r="A38" s="69" t="s">
        <v>1199</v>
      </c>
      <c r="B38" s="76">
        <v>60</v>
      </c>
      <c r="C38" s="603" t="s">
        <v>1196</v>
      </c>
      <c r="D38" s="173">
        <f>D24+'Капоты, прицепы'!G25</f>
        <v>670890</v>
      </c>
      <c r="E38" s="1078">
        <f>E24+'Капоты, прицепы'!G25</f>
        <v>711515</v>
      </c>
      <c r="F38" s="1078" t="e">
        <f>F24+'Капоты, прицепы'!#REF!</f>
        <v>#REF!</v>
      </c>
      <c r="G38" s="604"/>
      <c r="H38" s="604"/>
      <c r="K38" s="804" t="s">
        <v>1648</v>
      </c>
      <c r="L38" s="804">
        <v>1765</v>
      </c>
    </row>
    <row r="39" spans="1:247" s="34" customFormat="1" ht="24" customHeight="1">
      <c r="A39" s="69" t="s">
        <v>1200</v>
      </c>
      <c r="B39" s="76">
        <v>60</v>
      </c>
      <c r="C39" s="71" t="s">
        <v>1196</v>
      </c>
      <c r="D39" s="576">
        <f>D25+'Капоты, прицепы'!G27</f>
        <v>903660</v>
      </c>
      <c r="E39" s="1080">
        <f>E25+'Капоты, прицепы'!G27</f>
        <v>927120</v>
      </c>
      <c r="F39" s="1080"/>
      <c r="G39" s="35"/>
      <c r="H39" s="35"/>
      <c r="K39" s="25" t="s">
        <v>1649</v>
      </c>
      <c r="L39" s="25">
        <v>2580</v>
      </c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</row>
    <row r="40" spans="1:247" ht="24" customHeight="1">
      <c r="A40" s="69" t="s">
        <v>1201</v>
      </c>
      <c r="B40" s="76">
        <v>80</v>
      </c>
      <c r="C40" s="603" t="s">
        <v>1196</v>
      </c>
      <c r="D40" s="173">
        <f>D26+'Капоты, прицепы'!G27</f>
        <v>995530</v>
      </c>
      <c r="E40" s="1076">
        <f>E26+'Капоты, прицепы'!G27</f>
        <v>1044280</v>
      </c>
      <c r="F40" s="1076" t="e">
        <f>F26+'Капоты, прицепы'!#REF!</f>
        <v>#REF!</v>
      </c>
      <c r="G40" s="604"/>
      <c r="H40" s="604"/>
      <c r="K40" s="804" t="s">
        <v>1650</v>
      </c>
      <c r="L40" s="804">
        <v>2050</v>
      </c>
    </row>
    <row r="41" spans="1:247" ht="24" customHeight="1">
      <c r="A41" s="69" t="s">
        <v>1202</v>
      </c>
      <c r="B41" s="76">
        <v>100</v>
      </c>
      <c r="C41" s="603" t="s">
        <v>1196</v>
      </c>
      <c r="D41" s="173">
        <f>D27+'Капоты, прицепы'!G27</f>
        <v>1005020</v>
      </c>
      <c r="E41" s="1078">
        <f>E27+'Капоты, прицепы'!G27</f>
        <v>1055785</v>
      </c>
      <c r="F41" s="1078" t="e">
        <f>F27+'Капоты, прицепы'!#REF!</f>
        <v>#REF!</v>
      </c>
      <c r="G41" s="604"/>
      <c r="H41" s="604"/>
      <c r="K41" s="804" t="s">
        <v>1650</v>
      </c>
      <c r="L41" s="804">
        <v>2150</v>
      </c>
    </row>
    <row r="42" spans="1:247" s="34" customFormat="1" ht="24" customHeight="1">
      <c r="A42" s="69" t="s">
        <v>1203</v>
      </c>
      <c r="B42" s="76">
        <v>100</v>
      </c>
      <c r="C42" s="71" t="s">
        <v>1196</v>
      </c>
      <c r="D42" s="576">
        <f>D28+'Капоты, прицепы'!G27</f>
        <v>933322</v>
      </c>
      <c r="E42" s="1080">
        <f>E28+'Капоты, прицепы'!G27</f>
        <v>962647</v>
      </c>
      <c r="F42" s="1080"/>
      <c r="G42" s="35"/>
      <c r="H42" s="606"/>
      <c r="K42" s="25" t="s">
        <v>1649</v>
      </c>
      <c r="L42" s="25">
        <v>2770</v>
      </c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</row>
    <row r="43" spans="1:247" s="34" customFormat="1" ht="24" customHeight="1">
      <c r="A43" s="69" t="s">
        <v>1204</v>
      </c>
      <c r="B43" s="76">
        <v>150</v>
      </c>
      <c r="C43" s="71" t="s">
        <v>1196</v>
      </c>
      <c r="D43" s="576">
        <f>D29+'Капоты, прицепы'!G28</f>
        <v>1172400</v>
      </c>
      <c r="E43" s="1080">
        <f>E29+'Капоты, прицепы'!G28</f>
        <v>1211109</v>
      </c>
      <c r="F43" s="1080"/>
      <c r="G43" s="35"/>
      <c r="H43" s="606"/>
      <c r="K43" s="25" t="s">
        <v>1651</v>
      </c>
      <c r="L43" s="25">
        <v>3450</v>
      </c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</row>
    <row r="44" spans="1:247" s="34" customFormat="1" ht="24" customHeight="1">
      <c r="A44" s="69" t="s">
        <v>1205</v>
      </c>
      <c r="B44" s="76">
        <v>200</v>
      </c>
      <c r="C44" s="71" t="s">
        <v>1196</v>
      </c>
      <c r="D44" s="576">
        <f>D30+'Капоты, прицепы'!G28</f>
        <v>1362600</v>
      </c>
      <c r="E44" s="1080">
        <f>E30+'Капоты, прицепы'!G28</f>
        <v>1401299</v>
      </c>
      <c r="F44" s="1080"/>
      <c r="G44" s="35"/>
      <c r="H44" s="606"/>
      <c r="K44" s="25" t="s">
        <v>1651</v>
      </c>
      <c r="L44" s="25">
        <v>3450</v>
      </c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34" customFormat="1" ht="24" customHeight="1">
      <c r="A45" s="179" t="s">
        <v>1206</v>
      </c>
      <c r="B45" s="76">
        <v>250</v>
      </c>
      <c r="C45" s="71" t="s">
        <v>1196</v>
      </c>
      <c r="D45" s="1016" t="s">
        <v>1209</v>
      </c>
      <c r="E45" s="1091" t="s">
        <v>1209</v>
      </c>
      <c r="F45" s="1080"/>
      <c r="G45" s="607"/>
      <c r="H45" s="607"/>
      <c r="I45" s="607"/>
      <c r="J45" s="607"/>
      <c r="K45" s="98" t="s">
        <v>766</v>
      </c>
      <c r="L45" s="575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</row>
    <row r="46" spans="1:247" s="34" customFormat="1" ht="24" customHeight="1">
      <c r="A46" s="69" t="s">
        <v>1207</v>
      </c>
      <c r="B46" s="76">
        <v>315</v>
      </c>
      <c r="C46" s="71" t="s">
        <v>1196</v>
      </c>
      <c r="D46" s="1017"/>
      <c r="E46" s="1092"/>
      <c r="F46" s="1080"/>
      <c r="G46" s="606"/>
      <c r="H46" s="606"/>
      <c r="I46" s="608"/>
      <c r="J46" s="608"/>
      <c r="K46" s="98" t="s">
        <v>766</v>
      </c>
      <c r="L46" s="574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</row>
    <row r="47" spans="1:247" s="34" customFormat="1" ht="24" customHeight="1">
      <c r="A47" s="69" t="s">
        <v>1208</v>
      </c>
      <c r="B47" s="76">
        <v>315</v>
      </c>
      <c r="C47" s="71" t="s">
        <v>1196</v>
      </c>
      <c r="D47" s="1018"/>
      <c r="E47" s="1093"/>
      <c r="F47" s="1088"/>
      <c r="G47" s="606"/>
      <c r="H47" s="606"/>
      <c r="I47" s="608"/>
      <c r="J47" s="608"/>
      <c r="K47" s="98" t="s">
        <v>766</v>
      </c>
      <c r="L47" s="574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</row>
    <row r="48" spans="1:247" s="184" customFormat="1" ht="17.25" customHeight="1">
      <c r="A48" s="181"/>
      <c r="B48" s="181"/>
      <c r="C48" s="182"/>
      <c r="D48" s="183"/>
      <c r="E48" s="185"/>
      <c r="F48" s="186"/>
      <c r="G48" s="895"/>
      <c r="H48" s="895"/>
      <c r="I48" s="895"/>
      <c r="J48" s="895"/>
      <c r="K48" s="895"/>
      <c r="L48" s="895"/>
      <c r="M48" s="895"/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5"/>
      <c r="Y48" s="895"/>
      <c r="Z48" s="895"/>
      <c r="AA48" s="895"/>
      <c r="AB48" s="895"/>
      <c r="AC48" s="895"/>
      <c r="AD48" s="895"/>
      <c r="HS48" s="187"/>
      <c r="HT48" s="187"/>
      <c r="HU48" s="187"/>
      <c r="HV48" s="187"/>
      <c r="HW48" s="187"/>
      <c r="HX48" s="187"/>
      <c r="HY48" s="187"/>
      <c r="HZ48" s="187"/>
      <c r="IA48" s="187"/>
      <c r="IB48" s="187"/>
      <c r="IC48" s="187"/>
      <c r="ID48" s="187"/>
      <c r="IE48" s="187"/>
      <c r="IF48" s="187"/>
      <c r="IG48" s="187"/>
      <c r="IH48" s="187"/>
      <c r="II48" s="187"/>
      <c r="IJ48" s="187"/>
      <c r="IK48" s="187"/>
      <c r="IL48" s="187"/>
      <c r="IM48" s="187"/>
    </row>
    <row r="49" spans="1:30" ht="16.5" customHeight="1">
      <c r="G49" s="894"/>
      <c r="H49" s="894"/>
      <c r="I49" s="894"/>
      <c r="J49" s="894"/>
      <c r="K49" s="894"/>
      <c r="L49" s="894"/>
      <c r="M49" s="894"/>
      <c r="N49" s="894"/>
      <c r="O49" s="894"/>
      <c r="P49" s="894"/>
      <c r="Q49" s="894"/>
      <c r="R49" s="894"/>
      <c r="S49" s="894"/>
      <c r="T49" s="894"/>
      <c r="U49" s="894"/>
      <c r="V49" s="894"/>
      <c r="W49" s="894"/>
      <c r="X49" s="894"/>
      <c r="Y49" s="894"/>
      <c r="Z49" s="894"/>
      <c r="AA49" s="894"/>
      <c r="AB49" s="894"/>
      <c r="AC49" s="894"/>
      <c r="AD49" s="894"/>
    </row>
    <row r="50" spans="1:30" ht="18.75" hidden="1" customHeight="1"/>
    <row r="51" spans="1:30" ht="25.5" customHeight="1">
      <c r="A51" s="11" t="s">
        <v>140</v>
      </c>
    </row>
    <row r="52" spans="1:30" ht="21.75" customHeight="1">
      <c r="A52" s="11" t="s">
        <v>141</v>
      </c>
    </row>
    <row r="53" spans="1:30" ht="31.5" customHeight="1">
      <c r="A53" s="11" t="s">
        <v>142</v>
      </c>
    </row>
    <row r="54" spans="1:30" ht="31.5" customHeight="1">
      <c r="A54" s="11" t="s">
        <v>1075</v>
      </c>
    </row>
    <row r="55" spans="1:30" ht="32.25" customHeight="1">
      <c r="A55" s="11" t="s">
        <v>1059</v>
      </c>
    </row>
    <row r="56" spans="1:30" ht="14.25" customHeight="1"/>
    <row r="57" spans="1:30" ht="14.25" customHeight="1"/>
    <row r="58" spans="1:30" ht="14.25" customHeight="1"/>
    <row r="59" spans="1:30" ht="14.25" customHeight="1"/>
    <row r="60" spans="1:30" ht="14.25" customHeight="1"/>
    <row r="61" spans="1:30" ht="14.25" customHeight="1"/>
    <row r="62" spans="1:30" ht="14.25" customHeight="1"/>
    <row r="63" spans="1:30" ht="14.25" customHeight="1"/>
    <row r="64" spans="1:30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</sheetData>
  <sheetProtection selectLockedCells="1" selectUnlockedCells="1"/>
  <mergeCells count="4">
    <mergeCell ref="D45:D47"/>
    <mergeCell ref="E45:E47"/>
    <mergeCell ref="E5:F5"/>
    <mergeCell ref="E20:F20"/>
  </mergeCells>
  <pageMargins left="0.47222222222222221" right="0.39374999999999999" top="0.51180555555555551" bottom="0.43263888888888891" header="0.19652777777777777" footer="0.2361111111111111"/>
  <pageSetup paperSize="9" scale="73" orientation="landscape" useFirstPageNumber="1" horizontalDpi="300" verticalDpi="300" r:id="rId1"/>
  <headerFooter alignWithMargins="0">
    <oddHeader>&amp;R&amp;D</oddHeader>
    <oddFooter>&amp;L&amp;D&amp;C&amp;A&amp;Rстр.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H39"/>
  <sheetViews>
    <sheetView topLeftCell="A10" workbookViewId="0">
      <selection activeCell="A4" sqref="A4:A5"/>
    </sheetView>
  </sheetViews>
  <sheetFormatPr defaultColWidth="9" defaultRowHeight="13.2"/>
  <cols>
    <col min="1" max="1" width="20.6640625" style="11" customWidth="1"/>
    <col min="2" max="2" width="10.6640625" style="10" customWidth="1"/>
    <col min="3" max="3" width="15" style="57" customWidth="1"/>
    <col min="4" max="4" width="10.6640625" style="10" hidden="1" customWidth="1"/>
    <col min="5" max="5" width="10.6640625" style="708" customWidth="1"/>
    <col min="6" max="6" width="10.6640625" style="34" hidden="1" customWidth="1"/>
    <col min="7" max="7" width="10.6640625" style="711" customWidth="1"/>
    <col min="8" max="8" width="22.44140625" style="34" bestFit="1" customWidth="1"/>
    <col min="9" max="9" width="10.33203125" style="34" bestFit="1" customWidth="1"/>
    <col min="10" max="12" width="8.6640625" style="34" customWidth="1"/>
    <col min="13" max="13" width="15.6640625" style="34" customWidth="1"/>
    <col min="14" max="14" width="6.6640625" style="34" customWidth="1"/>
    <col min="15" max="207" width="16.6640625" style="34" customWidth="1"/>
    <col min="208" max="230" width="16.6640625" style="12" customWidth="1"/>
  </cols>
  <sheetData>
    <row r="1" spans="1:242" s="34" customFormat="1" ht="11.25" customHeight="1">
      <c r="A1" s="523" t="s">
        <v>361</v>
      </c>
      <c r="B1" s="523"/>
      <c r="C1" s="524"/>
      <c r="D1" s="526"/>
      <c r="E1" s="703"/>
      <c r="F1" s="527"/>
      <c r="G1" s="709"/>
      <c r="H1" s="528"/>
      <c r="I1" s="528"/>
      <c r="J1" s="528"/>
      <c r="K1" s="528"/>
      <c r="L1" s="528"/>
      <c r="M1" s="528"/>
      <c r="N1" s="528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</row>
    <row r="2" spans="1:242" s="16" customFormat="1">
      <c r="A2" s="529" t="s">
        <v>100</v>
      </c>
      <c r="B2" s="529"/>
      <c r="C2" s="529"/>
      <c r="D2" s="529"/>
      <c r="E2" s="704"/>
      <c r="F2" s="529"/>
      <c r="G2" s="704"/>
      <c r="H2" s="530"/>
      <c r="I2" s="530"/>
      <c r="J2" s="530"/>
      <c r="K2" s="531"/>
      <c r="L2" s="531"/>
      <c r="M2" s="531"/>
      <c r="N2" s="532"/>
      <c r="HS2" s="12"/>
      <c r="HT2" s="12"/>
      <c r="HU2" s="12"/>
      <c r="HV2" s="12"/>
      <c r="HW2" s="12"/>
    </row>
    <row r="3" spans="1:242" s="16" customFormat="1">
      <c r="A3" s="533"/>
      <c r="B3" s="533"/>
      <c r="C3" s="533"/>
      <c r="D3" s="533"/>
      <c r="E3" s="705"/>
      <c r="F3" s="533"/>
      <c r="G3" s="705"/>
      <c r="H3" s="533"/>
      <c r="I3" s="533"/>
      <c r="J3" s="533"/>
      <c r="K3" s="533"/>
      <c r="L3" s="533"/>
      <c r="M3" s="533"/>
      <c r="N3" s="533"/>
      <c r="GZ3" s="12"/>
      <c r="HA3" s="12"/>
      <c r="HB3" s="12"/>
      <c r="HC3" s="12"/>
      <c r="HD3" s="12"/>
    </row>
    <row r="4" spans="1:242" s="63" customFormat="1" ht="36" customHeight="1">
      <c r="A4" s="1021" t="s">
        <v>17</v>
      </c>
      <c r="B4" s="1021" t="s">
        <v>362</v>
      </c>
      <c r="C4" s="1021" t="s">
        <v>101</v>
      </c>
      <c r="D4" s="189" t="s">
        <v>103</v>
      </c>
      <c r="E4" s="706" t="s">
        <v>1318</v>
      </c>
      <c r="F4" s="189" t="s">
        <v>363</v>
      </c>
      <c r="G4" s="706" t="s">
        <v>1318</v>
      </c>
      <c r="H4" s="1021" t="s">
        <v>104</v>
      </c>
      <c r="I4" s="1021" t="s">
        <v>106</v>
      </c>
      <c r="J4" s="1021" t="s">
        <v>108</v>
      </c>
      <c r="K4" s="1021" t="s">
        <v>364</v>
      </c>
      <c r="L4" s="1021" t="s">
        <v>365</v>
      </c>
      <c r="M4" s="1021" t="s">
        <v>366</v>
      </c>
      <c r="N4" s="1021" t="s">
        <v>111</v>
      </c>
      <c r="GZ4" s="12"/>
      <c r="HA4" s="12"/>
      <c r="HB4" s="12"/>
      <c r="HC4" s="12"/>
      <c r="HD4" s="12"/>
    </row>
    <row r="5" spans="1:242" s="34" customFormat="1">
      <c r="A5" s="1021"/>
      <c r="B5" s="1021"/>
      <c r="C5" s="1021"/>
      <c r="D5" s="1022"/>
      <c r="E5" s="1022"/>
      <c r="F5" s="1023"/>
      <c r="G5" s="1023"/>
      <c r="H5" s="1021"/>
      <c r="I5" s="1021"/>
      <c r="J5" s="1021"/>
      <c r="K5" s="1021"/>
      <c r="L5" s="1021"/>
      <c r="M5" s="1021"/>
      <c r="N5" s="1021"/>
      <c r="GZ5" s="12"/>
      <c r="HA5" s="12"/>
      <c r="HB5" s="12"/>
      <c r="HC5" s="12"/>
      <c r="HD5" s="12"/>
    </row>
    <row r="6" spans="1:242" s="34" customFormat="1">
      <c r="A6" s="190" t="s">
        <v>371</v>
      </c>
      <c r="B6" s="191">
        <v>180</v>
      </c>
      <c r="C6" s="192" t="s">
        <v>368</v>
      </c>
      <c r="D6" s="194">
        <v>30750</v>
      </c>
      <c r="E6" s="720">
        <f>D6*Оглавление!$D$5</f>
        <v>1998750</v>
      </c>
      <c r="F6" s="196">
        <v>32166</v>
      </c>
      <c r="G6" s="721">
        <f>F6*Оглавление!$D$5</f>
        <v>2090790</v>
      </c>
      <c r="H6" s="199" t="s">
        <v>1632</v>
      </c>
      <c r="I6" s="199" t="s">
        <v>372</v>
      </c>
      <c r="J6" s="200">
        <v>300</v>
      </c>
      <c r="K6" s="200">
        <v>43.4</v>
      </c>
      <c r="L6" s="200">
        <v>32.6</v>
      </c>
      <c r="M6" s="201" t="s">
        <v>373</v>
      </c>
      <c r="N6" s="202">
        <v>2030</v>
      </c>
      <c r="GZ6" s="12"/>
      <c r="HA6" s="12"/>
      <c r="HB6" s="12"/>
      <c r="HC6" s="12"/>
      <c r="HD6" s="12"/>
    </row>
    <row r="7" spans="1:242" s="34" customFormat="1">
      <c r="A7" s="190" t="s">
        <v>374</v>
      </c>
      <c r="B7" s="191">
        <v>200</v>
      </c>
      <c r="C7" s="192" t="s">
        <v>368</v>
      </c>
      <c r="D7" s="194">
        <v>32125</v>
      </c>
      <c r="E7" s="720">
        <f>D7*Оглавление!$D$5</f>
        <v>2088125</v>
      </c>
      <c r="F7" s="196">
        <v>33541</v>
      </c>
      <c r="G7" s="721">
        <f>F7*Оглавление!$D$5</f>
        <v>2180165</v>
      </c>
      <c r="H7" s="199" t="s">
        <v>1633</v>
      </c>
      <c r="I7" s="199" t="s">
        <v>372</v>
      </c>
      <c r="J7" s="200">
        <v>300</v>
      </c>
      <c r="K7" s="200">
        <v>48.2</v>
      </c>
      <c r="L7" s="200">
        <v>36.200000000000003</v>
      </c>
      <c r="M7" s="201" t="s">
        <v>373</v>
      </c>
      <c r="N7" s="202">
        <v>2110</v>
      </c>
      <c r="GZ7" s="12"/>
      <c r="HA7" s="12"/>
      <c r="HB7" s="12"/>
      <c r="HC7" s="12"/>
      <c r="HD7" s="12"/>
    </row>
    <row r="8" spans="1:242" s="34" customFormat="1">
      <c r="A8" s="190" t="s">
        <v>375</v>
      </c>
      <c r="B8" s="191">
        <v>250</v>
      </c>
      <c r="C8" s="192" t="s">
        <v>368</v>
      </c>
      <c r="D8" s="194">
        <v>36875</v>
      </c>
      <c r="E8" s="720">
        <f>D8*Оглавление!$D$5</f>
        <v>2396875</v>
      </c>
      <c r="F8" s="196">
        <v>38579</v>
      </c>
      <c r="G8" s="721">
        <f>F8*Оглавление!$D$5</f>
        <v>2507635</v>
      </c>
      <c r="H8" s="199" t="s">
        <v>1634</v>
      </c>
      <c r="I8" s="199" t="s">
        <v>372</v>
      </c>
      <c r="J8" s="200">
        <v>890</v>
      </c>
      <c r="K8" s="200">
        <v>59.7</v>
      </c>
      <c r="L8" s="200">
        <v>44.8</v>
      </c>
      <c r="M8" s="201" t="s">
        <v>376</v>
      </c>
      <c r="N8" s="202">
        <v>2850</v>
      </c>
      <c r="GZ8" s="12"/>
      <c r="HA8" s="12"/>
      <c r="HB8" s="12"/>
      <c r="HC8" s="12"/>
      <c r="HD8" s="12"/>
    </row>
    <row r="9" spans="1:242" s="34" customFormat="1">
      <c r="A9" s="190" t="s">
        <v>377</v>
      </c>
      <c r="B9" s="191">
        <v>280</v>
      </c>
      <c r="C9" s="192" t="s">
        <v>368</v>
      </c>
      <c r="D9" s="194">
        <v>39437.5</v>
      </c>
      <c r="E9" s="720">
        <f>D9*Оглавление!$D$5</f>
        <v>2563437.5</v>
      </c>
      <c r="F9" s="196">
        <v>41141.5</v>
      </c>
      <c r="G9" s="721">
        <f>F9*Оглавление!$D$5</f>
        <v>2674197.5</v>
      </c>
      <c r="H9" s="199" t="s">
        <v>1635</v>
      </c>
      <c r="I9" s="199" t="s">
        <v>372</v>
      </c>
      <c r="J9" s="200">
        <v>890</v>
      </c>
      <c r="K9" s="200">
        <v>66.900000000000006</v>
      </c>
      <c r="L9" s="200">
        <v>50.2</v>
      </c>
      <c r="M9" s="201" t="s">
        <v>376</v>
      </c>
      <c r="N9" s="202">
        <v>2950</v>
      </c>
      <c r="GZ9" s="12"/>
      <c r="HA9" s="12"/>
      <c r="HB9" s="12"/>
      <c r="HC9" s="12"/>
      <c r="HD9" s="12"/>
    </row>
    <row r="10" spans="1:242" s="34" customFormat="1">
      <c r="A10" s="190" t="s">
        <v>378</v>
      </c>
      <c r="B10" s="191">
        <v>300</v>
      </c>
      <c r="C10" s="192" t="s">
        <v>368</v>
      </c>
      <c r="D10" s="194">
        <v>43750</v>
      </c>
      <c r="E10" s="720">
        <f>D10*Оглавление!$D$5</f>
        <v>2843750</v>
      </c>
      <c r="F10" s="196">
        <v>45454</v>
      </c>
      <c r="G10" s="721">
        <f>F10*Оглавление!$D$5</f>
        <v>2954510</v>
      </c>
      <c r="H10" s="199" t="s">
        <v>1636</v>
      </c>
      <c r="I10" s="199" t="s">
        <v>372</v>
      </c>
      <c r="J10" s="200">
        <v>890</v>
      </c>
      <c r="K10" s="200">
        <v>72.400000000000006</v>
      </c>
      <c r="L10" s="200">
        <v>54.3</v>
      </c>
      <c r="M10" s="201" t="s">
        <v>379</v>
      </c>
      <c r="N10" s="202">
        <v>3050</v>
      </c>
      <c r="GZ10" s="12"/>
      <c r="HA10" s="12"/>
      <c r="HB10" s="12"/>
      <c r="HC10" s="12"/>
      <c r="HD10" s="12"/>
    </row>
    <row r="11" spans="1:242" s="34" customFormat="1">
      <c r="A11" s="190" t="s">
        <v>1485</v>
      </c>
      <c r="B11" s="191">
        <v>360</v>
      </c>
      <c r="C11" s="192" t="s">
        <v>368</v>
      </c>
      <c r="D11" s="194">
        <v>58437.5</v>
      </c>
      <c r="E11" s="720">
        <f>D11*Оглавление!$D$5</f>
        <v>3798437.5</v>
      </c>
      <c r="F11" s="196">
        <v>60687.5</v>
      </c>
      <c r="G11" s="721">
        <f>F11*Оглавление!$D$5</f>
        <v>3944687.5</v>
      </c>
      <c r="H11" s="199" t="s">
        <v>1637</v>
      </c>
      <c r="I11" s="199" t="s">
        <v>372</v>
      </c>
      <c r="J11" s="200">
        <v>890</v>
      </c>
      <c r="K11" s="200">
        <v>84.4</v>
      </c>
      <c r="L11" s="200" t="s">
        <v>380</v>
      </c>
      <c r="M11" s="201" t="s">
        <v>381</v>
      </c>
      <c r="N11" s="202">
        <v>3010</v>
      </c>
      <c r="GZ11" s="12"/>
      <c r="HA11" s="12"/>
      <c r="HB11" s="12"/>
      <c r="HC11" s="12"/>
      <c r="HD11" s="12"/>
    </row>
    <row r="12" spans="1:242" s="34" customFormat="1">
      <c r="A12" s="190" t="s">
        <v>382</v>
      </c>
      <c r="B12" s="191">
        <v>400</v>
      </c>
      <c r="C12" s="192" t="s">
        <v>368</v>
      </c>
      <c r="D12" s="194">
        <v>62375</v>
      </c>
      <c r="E12" s="720">
        <f>D12*Оглавление!$D$5</f>
        <v>4054375</v>
      </c>
      <c r="F12" s="196">
        <v>64625</v>
      </c>
      <c r="G12" s="721">
        <f>F12*Оглавление!$D$5</f>
        <v>4200625</v>
      </c>
      <c r="H12" s="199" t="s">
        <v>1638</v>
      </c>
      <c r="I12" s="199" t="s">
        <v>372</v>
      </c>
      <c r="J12" s="200">
        <v>890</v>
      </c>
      <c r="K12" s="200">
        <v>97.9</v>
      </c>
      <c r="L12" s="200">
        <v>74.5</v>
      </c>
      <c r="M12" s="201" t="s">
        <v>383</v>
      </c>
      <c r="N12" s="202">
        <v>3770</v>
      </c>
      <c r="GZ12" s="12"/>
      <c r="HA12" s="12"/>
      <c r="HB12" s="12"/>
      <c r="HC12" s="12"/>
      <c r="HD12" s="12"/>
    </row>
    <row r="13" spans="1:242" s="34" customFormat="1">
      <c r="A13" s="190" t="s">
        <v>942</v>
      </c>
      <c r="B13" s="191">
        <v>450</v>
      </c>
      <c r="C13" s="192" t="s">
        <v>368</v>
      </c>
      <c r="D13" s="208">
        <v>67562.5</v>
      </c>
      <c r="E13" s="720">
        <f>D13*Оглавление!$D$5</f>
        <v>4391562.5</v>
      </c>
      <c r="F13" s="196">
        <v>72143.5</v>
      </c>
      <c r="G13" s="721">
        <f>F13*Оглавление!$D$5</f>
        <v>4689327.5</v>
      </c>
      <c r="H13" s="393" t="s">
        <v>1639</v>
      </c>
      <c r="I13" s="199" t="s">
        <v>372</v>
      </c>
      <c r="J13" s="200">
        <v>890</v>
      </c>
      <c r="K13" s="200">
        <v>110</v>
      </c>
      <c r="L13" s="200">
        <v>82.5</v>
      </c>
      <c r="M13" s="201" t="s">
        <v>383</v>
      </c>
      <c r="N13" s="202">
        <v>3900</v>
      </c>
      <c r="GZ13" s="12"/>
      <c r="HA13" s="12"/>
      <c r="HB13" s="12"/>
      <c r="HC13" s="12"/>
      <c r="HD13" s="12"/>
    </row>
    <row r="14" spans="1:242" s="34" customFormat="1">
      <c r="A14" s="239" t="s">
        <v>384</v>
      </c>
      <c r="B14" s="926">
        <v>500</v>
      </c>
      <c r="C14" s="235" t="s">
        <v>368</v>
      </c>
      <c r="D14" s="733">
        <v>72500</v>
      </c>
      <c r="E14" s="846">
        <f>D14*Оглавление!$D$5</f>
        <v>4712500</v>
      </c>
      <c r="F14" s="209">
        <v>77081</v>
      </c>
      <c r="G14" s="842">
        <f>F14*Оглавление!$D$5</f>
        <v>5010265</v>
      </c>
      <c r="H14" s="847" t="s">
        <v>1640</v>
      </c>
      <c r="I14" s="847" t="s">
        <v>372</v>
      </c>
      <c r="J14" s="927">
        <v>890</v>
      </c>
      <c r="K14" s="927">
        <v>120.5</v>
      </c>
      <c r="L14" s="927">
        <v>90.4</v>
      </c>
      <c r="M14" s="928" t="s">
        <v>383</v>
      </c>
      <c r="N14" s="929">
        <v>4050</v>
      </c>
      <c r="GZ14" s="12"/>
      <c r="HA14" s="12"/>
      <c r="HB14" s="12"/>
      <c r="HC14" s="12"/>
      <c r="HD14" s="12"/>
    </row>
    <row r="15" spans="1:242" s="34" customFormat="1">
      <c r="A15" s="455" t="s">
        <v>978</v>
      </c>
      <c r="B15" s="482">
        <v>600</v>
      </c>
      <c r="C15" s="456" t="s">
        <v>368</v>
      </c>
      <c r="D15" s="458">
        <v>99250</v>
      </c>
      <c r="E15" s="722">
        <f>D15*Оглавление!$D$5</f>
        <v>6451250</v>
      </c>
      <c r="F15" s="460">
        <v>106715</v>
      </c>
      <c r="G15" s="723">
        <f>F15*Оглавление!$D$5</f>
        <v>6936475</v>
      </c>
      <c r="H15" s="393" t="s">
        <v>1631</v>
      </c>
      <c r="I15" s="393" t="s">
        <v>372</v>
      </c>
      <c r="J15" s="463">
        <v>900</v>
      </c>
      <c r="K15" s="463">
        <v>156</v>
      </c>
      <c r="L15" s="463">
        <v>117</v>
      </c>
      <c r="M15" s="464" t="s">
        <v>1727</v>
      </c>
      <c r="N15" s="466">
        <v>4600</v>
      </c>
      <c r="GZ15" s="12"/>
      <c r="HA15" s="12"/>
      <c r="HB15" s="12"/>
      <c r="HC15" s="12"/>
      <c r="HD15" s="12"/>
    </row>
    <row r="18" spans="1:229" s="12" customFormat="1" ht="24" customHeight="1">
      <c r="A18" s="11"/>
      <c r="B18" s="11"/>
      <c r="C18" s="57"/>
      <c r="E18" s="707" t="s">
        <v>1318</v>
      </c>
      <c r="G18" s="707" t="s">
        <v>1318</v>
      </c>
      <c r="H18" s="58"/>
      <c r="I18" s="58"/>
      <c r="J18" s="58"/>
      <c r="K18" s="5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</row>
    <row r="19" spans="1:229" s="12" customFormat="1" ht="12.75" hidden="1" customHeight="1">
      <c r="A19" s="190" t="s">
        <v>370</v>
      </c>
      <c r="B19" s="774">
        <v>128</v>
      </c>
      <c r="C19" s="487" t="s">
        <v>1295</v>
      </c>
      <c r="E19" s="722"/>
      <c r="G19" s="710"/>
      <c r="H19" s="58"/>
      <c r="I19" s="58"/>
      <c r="J19" s="58"/>
      <c r="K19" s="5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</row>
    <row r="20" spans="1:229" s="12" customFormat="1" ht="12.75" hidden="1" customHeight="1">
      <c r="A20" s="190" t="s">
        <v>1606</v>
      </c>
      <c r="B20" s="774">
        <v>160</v>
      </c>
      <c r="C20" s="487" t="s">
        <v>1295</v>
      </c>
      <c r="E20" s="722"/>
      <c r="G20" s="775"/>
      <c r="H20" s="58"/>
      <c r="I20" s="58"/>
      <c r="J20" s="58"/>
      <c r="K20" s="5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</row>
    <row r="21" spans="1:229" s="12" customFormat="1" ht="12.75" customHeight="1">
      <c r="A21" s="190" t="s">
        <v>374</v>
      </c>
      <c r="B21" s="774">
        <v>200</v>
      </c>
      <c r="C21" s="487" t="s">
        <v>1295</v>
      </c>
      <c r="E21" s="722">
        <f>D7*Оглавление!$D$5+'Капоты, прицепы'!$E$12</f>
        <v>2164025</v>
      </c>
      <c r="G21" s="776">
        <f>F7*Оглавление!$D$5+'Капоты, прицепы'!$E$12</f>
        <v>2256065</v>
      </c>
      <c r="H21" s="58"/>
      <c r="I21" s="58"/>
      <c r="J21" s="58"/>
      <c r="K21" s="58"/>
      <c r="L21" s="34"/>
      <c r="M21" s="411" t="s">
        <v>1690</v>
      </c>
      <c r="N21" s="411">
        <v>2520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</row>
    <row r="22" spans="1:229" s="12" customFormat="1" ht="12.75" customHeight="1">
      <c r="A22" s="190" t="s">
        <v>375</v>
      </c>
      <c r="B22" s="774">
        <v>250</v>
      </c>
      <c r="C22" s="487" t="s">
        <v>1295</v>
      </c>
      <c r="E22" s="722">
        <f>D8*Оглавление!$D$5+'Капоты, прицепы'!$E$12</f>
        <v>2472775</v>
      </c>
      <c r="G22" s="776">
        <f>F8*Оглавление!$D$5+'Капоты, прицепы'!$E$12</f>
        <v>2583535</v>
      </c>
      <c r="H22" s="58"/>
      <c r="I22" s="58"/>
      <c r="J22" s="58"/>
      <c r="K22" s="58"/>
      <c r="L22" s="34"/>
      <c r="M22" s="411" t="s">
        <v>1690</v>
      </c>
      <c r="N22" s="411">
        <v>3260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</row>
    <row r="23" spans="1:229" s="12" customFormat="1" ht="12.75" hidden="1" customHeight="1">
      <c r="A23" s="190" t="s">
        <v>377</v>
      </c>
      <c r="B23" s="191">
        <v>280</v>
      </c>
      <c r="C23" s="487" t="s">
        <v>1295</v>
      </c>
      <c r="E23" s="722"/>
      <c r="G23" s="776"/>
      <c r="H23" s="58"/>
      <c r="I23" s="58"/>
      <c r="J23" s="58"/>
      <c r="K23" s="58"/>
      <c r="L23" s="34"/>
      <c r="M23" s="411"/>
      <c r="N23" s="411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</row>
    <row r="24" spans="1:229" s="12" customFormat="1" ht="12.75" customHeight="1">
      <c r="A24" s="190" t="s">
        <v>378</v>
      </c>
      <c r="B24" s="774">
        <v>300</v>
      </c>
      <c r="C24" s="487" t="s">
        <v>1295</v>
      </c>
      <c r="E24" s="722">
        <f>D10*Оглавление!$D$5+'Капоты, прицепы'!$E$12</f>
        <v>2919650</v>
      </c>
      <c r="G24" s="776">
        <f>F10*Оглавление!$D$5+'Капоты, прицепы'!$E$12</f>
        <v>3030410</v>
      </c>
      <c r="H24" s="58"/>
      <c r="I24" s="58"/>
      <c r="J24" s="58"/>
      <c r="K24" s="58"/>
      <c r="L24" s="34"/>
      <c r="M24" s="411" t="s">
        <v>1690</v>
      </c>
      <c r="N24" s="411">
        <v>3460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</row>
    <row r="25" spans="1:229" s="12" customFormat="1" ht="12.75" customHeight="1">
      <c r="A25" s="190" t="s">
        <v>1485</v>
      </c>
      <c r="B25" s="191">
        <v>360</v>
      </c>
      <c r="C25" s="487" t="s">
        <v>1295</v>
      </c>
      <c r="E25" s="722">
        <f>D11*Оглавление!$D$5+'Капоты, прицепы'!$E$12</f>
        <v>3874337.5</v>
      </c>
      <c r="G25" s="776">
        <f>F11*Оглавление!$D$5+'Капоты, прицепы'!$E$12</f>
        <v>4020587.5</v>
      </c>
      <c r="H25" s="58"/>
      <c r="I25" s="58"/>
      <c r="J25" s="58"/>
      <c r="K25" s="58"/>
      <c r="L25" s="34"/>
      <c r="M25" s="411" t="s">
        <v>1690</v>
      </c>
      <c r="N25" s="411">
        <v>3460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</row>
    <row r="26" spans="1:229" s="12" customFormat="1" ht="12.75" customHeight="1">
      <c r="A26" s="190" t="s">
        <v>382</v>
      </c>
      <c r="B26" s="191">
        <v>400</v>
      </c>
      <c r="C26" s="487" t="s">
        <v>1295</v>
      </c>
      <c r="E26" s="722">
        <f>D12*Оглавление!$D$5+'Капоты, прицепы'!$E$12</f>
        <v>4130275</v>
      </c>
      <c r="G26" s="776">
        <f>F12*Оглавление!$D$5+'Капоты, прицепы'!$E$12</f>
        <v>4276525</v>
      </c>
      <c r="H26" s="58"/>
      <c r="I26" s="58"/>
      <c r="J26" s="58"/>
      <c r="K26" s="58"/>
      <c r="L26" s="34"/>
      <c r="M26" s="411" t="s">
        <v>1690</v>
      </c>
      <c r="N26" s="411">
        <v>4180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</row>
    <row r="27" spans="1:229" s="12" customFormat="1" ht="12.75" hidden="1" customHeight="1">
      <c r="A27" s="190" t="s">
        <v>942</v>
      </c>
      <c r="B27" s="191">
        <v>450</v>
      </c>
      <c r="C27" s="487" t="s">
        <v>1295</v>
      </c>
      <c r="E27" s="722"/>
      <c r="G27" s="776"/>
      <c r="H27" s="58"/>
      <c r="I27" s="58"/>
      <c r="J27" s="58"/>
      <c r="K27" s="58"/>
      <c r="L27" s="34"/>
      <c r="M27" s="411"/>
      <c r="N27" s="411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</row>
    <row r="28" spans="1:229" s="12" customFormat="1" ht="12.75" customHeight="1">
      <c r="A28" s="190" t="s">
        <v>384</v>
      </c>
      <c r="B28" s="774">
        <v>500</v>
      </c>
      <c r="C28" s="487" t="s">
        <v>1295</v>
      </c>
      <c r="E28" s="722">
        <f>D14*Оглавление!$D$5+'Капоты, прицепы'!$E$13</f>
        <v>4833500</v>
      </c>
      <c r="G28" s="776">
        <f>F14*Оглавление!$D$5+'Капоты, прицепы'!$E$13</f>
        <v>5131265</v>
      </c>
      <c r="H28" s="58"/>
      <c r="I28" s="58"/>
      <c r="J28" s="58"/>
      <c r="K28" s="58"/>
      <c r="L28" s="34"/>
      <c r="M28" s="411" t="s">
        <v>1691</v>
      </c>
      <c r="N28" s="411">
        <v>4580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</row>
    <row r="29" spans="1:229" s="12" customFormat="1" ht="12.75" customHeight="1">
      <c r="A29" s="190"/>
      <c r="B29" s="774"/>
      <c r="C29" s="455"/>
      <c r="E29" s="708"/>
      <c r="G29" s="777"/>
      <c r="H29" s="58"/>
      <c r="I29" s="58"/>
      <c r="J29" s="58"/>
      <c r="K29" s="58"/>
      <c r="L29" s="34"/>
      <c r="M29" s="411"/>
      <c r="N29" s="411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</row>
    <row r="30" spans="1:229" s="12" customFormat="1" ht="12.75" hidden="1" customHeight="1">
      <c r="A30" s="190" t="s">
        <v>370</v>
      </c>
      <c r="B30" s="774">
        <v>128</v>
      </c>
      <c r="C30" s="487" t="s">
        <v>1296</v>
      </c>
      <c r="E30" s="722"/>
      <c r="G30" s="778"/>
      <c r="H30" s="58"/>
      <c r="I30" s="58"/>
      <c r="J30" s="58"/>
      <c r="K30" s="58"/>
      <c r="L30" s="34"/>
      <c r="M30" s="411"/>
      <c r="N30" s="411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</row>
    <row r="31" spans="1:229" s="12" customFormat="1" ht="12.75" hidden="1" customHeight="1">
      <c r="A31" s="190" t="s">
        <v>1606</v>
      </c>
      <c r="B31" s="774">
        <v>160</v>
      </c>
      <c r="C31" s="487" t="s">
        <v>1296</v>
      </c>
      <c r="E31" s="722"/>
      <c r="G31" s="779"/>
      <c r="H31" s="58"/>
      <c r="I31" s="58"/>
      <c r="J31" s="58"/>
      <c r="K31" s="58"/>
      <c r="L31" s="34"/>
      <c r="M31" s="411"/>
      <c r="N31" s="411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</row>
    <row r="32" spans="1:229" s="12" customFormat="1" ht="12.75" customHeight="1">
      <c r="A32" s="190" t="s">
        <v>374</v>
      </c>
      <c r="B32" s="774">
        <v>200</v>
      </c>
      <c r="C32" s="487" t="s">
        <v>1296</v>
      </c>
      <c r="E32" s="722">
        <f>D7*Оглавление!$D$5+'Капоты, прицепы'!$E$12+'Капоты, прицепы'!$G$28</f>
        <v>2320225</v>
      </c>
      <c r="G32" s="776">
        <f>F7*Оглавление!$D$5+'Капоты, прицепы'!$E$12+'Капоты, прицепы'!$G$28</f>
        <v>2412265</v>
      </c>
      <c r="H32" s="58"/>
      <c r="I32" s="58"/>
      <c r="J32" s="58"/>
      <c r="K32" s="58"/>
      <c r="L32" s="34"/>
      <c r="M32" s="411" t="s">
        <v>1692</v>
      </c>
      <c r="N32" s="411">
        <v>2870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</row>
    <row r="33" spans="1:229" s="12" customFormat="1" ht="12.75" customHeight="1">
      <c r="A33" s="190" t="s">
        <v>375</v>
      </c>
      <c r="B33" s="774">
        <v>250</v>
      </c>
      <c r="C33" s="487" t="s">
        <v>1296</v>
      </c>
      <c r="E33" s="722">
        <f>D8*Оглавление!$D$5+'Капоты, прицепы'!$E$12+'Капоты, прицепы'!$G$32</f>
        <v>2757400</v>
      </c>
      <c r="G33" s="776">
        <f>F8*Оглавление!$D$5+'Капоты, прицепы'!$E$12+'Капоты, прицепы'!$G$32</f>
        <v>2868160</v>
      </c>
      <c r="H33" s="58"/>
      <c r="I33" s="58"/>
      <c r="J33" s="58"/>
      <c r="K33" s="58"/>
      <c r="L33" s="34"/>
      <c r="M33" s="411" t="s">
        <v>766</v>
      </c>
      <c r="N33" s="411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</row>
    <row r="34" spans="1:229" s="12" customFormat="1" ht="12.75" hidden="1" customHeight="1">
      <c r="A34" s="190" t="s">
        <v>377</v>
      </c>
      <c r="B34" s="191">
        <v>280</v>
      </c>
      <c r="C34" s="487" t="s">
        <v>1296</v>
      </c>
      <c r="E34" s="722"/>
      <c r="G34" s="776"/>
      <c r="H34" s="58"/>
      <c r="I34" s="58"/>
      <c r="J34" s="58"/>
      <c r="K34" s="58"/>
      <c r="L34" s="34"/>
      <c r="M34" s="411"/>
      <c r="N34" s="411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</row>
    <row r="35" spans="1:229" s="12" customFormat="1" ht="12.75" customHeight="1">
      <c r="A35" s="190" t="s">
        <v>378</v>
      </c>
      <c r="B35" s="774">
        <v>300</v>
      </c>
      <c r="C35" s="487" t="s">
        <v>1296</v>
      </c>
      <c r="E35" s="722">
        <f>D10*Оглавление!$D$5+'Капоты, прицепы'!$E$12+'Капоты, прицепы'!$G$32</f>
        <v>3204275</v>
      </c>
      <c r="G35" s="776">
        <f>F10*Оглавление!$D$5+'Капоты, прицепы'!$E$12+'Капоты, прицепы'!$G$32</f>
        <v>3315035</v>
      </c>
      <c r="H35" s="58"/>
      <c r="I35" s="58"/>
      <c r="J35" s="58"/>
      <c r="K35" s="58"/>
      <c r="L35" s="34"/>
      <c r="M35" s="411" t="s">
        <v>766</v>
      </c>
      <c r="N35" s="411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</row>
    <row r="36" spans="1:229" s="12" customFormat="1" ht="12.75" customHeight="1">
      <c r="A36" s="190" t="s">
        <v>1485</v>
      </c>
      <c r="B36" s="191">
        <v>360</v>
      </c>
      <c r="C36" s="487" t="s">
        <v>1296</v>
      </c>
      <c r="E36" s="722">
        <f>D11*Оглавление!$D$5+'Капоты, прицепы'!$E$12+'Капоты, прицепы'!$G$31</f>
        <v>4128637.5</v>
      </c>
      <c r="G36" s="776">
        <f>F11*Оглавление!$D$5+'Капоты, прицепы'!$E$12+'Капоты, прицепы'!$G$31</f>
        <v>4274887.5</v>
      </c>
      <c r="H36" s="58"/>
      <c r="I36" s="58"/>
      <c r="J36" s="58"/>
      <c r="K36" s="58"/>
      <c r="L36" s="34"/>
      <c r="M36" s="411" t="s">
        <v>766</v>
      </c>
      <c r="N36" s="411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</row>
    <row r="37" spans="1:229" s="12" customFormat="1" ht="12.75" customHeight="1">
      <c r="A37" s="190" t="s">
        <v>382</v>
      </c>
      <c r="B37" s="191">
        <v>400</v>
      </c>
      <c r="C37" s="487" t="s">
        <v>1296</v>
      </c>
      <c r="E37" s="722">
        <f>D12*Оглавление!$D$5+'Капоты, прицепы'!$E$12+'Капоты, прицепы'!$G$31</f>
        <v>4384575</v>
      </c>
      <c r="G37" s="776">
        <f>F12*Оглавление!$D$5+'Капоты, прицепы'!$E$12+'Капоты, прицепы'!$G$31</f>
        <v>4530825</v>
      </c>
      <c r="H37" s="58"/>
      <c r="I37" s="58"/>
      <c r="J37" s="58"/>
      <c r="K37" s="58"/>
      <c r="L37" s="34"/>
      <c r="M37" s="411" t="s">
        <v>766</v>
      </c>
      <c r="N37" s="411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</row>
    <row r="38" spans="1:229" s="12" customFormat="1" ht="12.75" hidden="1" customHeight="1">
      <c r="A38" s="190" t="s">
        <v>942</v>
      </c>
      <c r="B38" s="191">
        <v>450</v>
      </c>
      <c r="C38" s="487" t="s">
        <v>1296</v>
      </c>
      <c r="E38" s="722"/>
      <c r="G38" s="776"/>
      <c r="H38" s="58"/>
      <c r="I38" s="58"/>
      <c r="J38" s="58"/>
      <c r="K38" s="58"/>
      <c r="L38" s="34"/>
      <c r="M38" s="411"/>
      <c r="N38" s="411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</row>
    <row r="39" spans="1:229" s="12" customFormat="1" ht="12.75" customHeight="1">
      <c r="A39" s="190" t="s">
        <v>384</v>
      </c>
      <c r="B39" s="774">
        <v>500</v>
      </c>
      <c r="C39" s="487" t="s">
        <v>1296</v>
      </c>
      <c r="E39" s="722">
        <f>D14*Оглавление!$D$5+'Капоты, прицепы'!$E$13+'Капоты, прицепы'!$G$33</f>
        <v>5244400</v>
      </c>
      <c r="G39" s="776">
        <f>F14*Оглавление!$D$5+'Капоты, прицепы'!$E$13+'Капоты, прицепы'!$G$33</f>
        <v>5542165</v>
      </c>
      <c r="H39" s="58"/>
      <c r="I39" s="58"/>
      <c r="J39" s="58"/>
      <c r="K39" s="58"/>
      <c r="L39" s="34"/>
      <c r="M39" s="411" t="s">
        <v>766</v>
      </c>
      <c r="N39" s="411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</row>
  </sheetData>
  <sheetProtection selectLockedCells="1" selectUnlockedCells="1"/>
  <mergeCells count="12">
    <mergeCell ref="A4:A5"/>
    <mergeCell ref="B4:B5"/>
    <mergeCell ref="C4:C5"/>
    <mergeCell ref="H4:H5"/>
    <mergeCell ref="I4:I5"/>
    <mergeCell ref="K4:K5"/>
    <mergeCell ref="L4:L5"/>
    <mergeCell ref="M4:M5"/>
    <mergeCell ref="N4:N5"/>
    <mergeCell ref="D5:E5"/>
    <mergeCell ref="F5:G5"/>
    <mergeCell ref="J4:J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topLeftCell="A13" zoomScale="90" zoomScaleNormal="90" workbookViewId="0">
      <selection activeCell="I1" sqref="I1:K1048576"/>
    </sheetView>
  </sheetViews>
  <sheetFormatPr defaultColWidth="9" defaultRowHeight="13.2"/>
  <cols>
    <col min="1" max="1" width="20.6640625" style="11" customWidth="1"/>
    <col min="2" max="2" width="10.6640625" style="10" customWidth="1"/>
    <col min="3" max="3" width="10.6640625" style="57" hidden="1" customWidth="1"/>
    <col min="4" max="4" width="8.6640625" style="57" customWidth="1"/>
    <col min="5" max="5" width="10.6640625" style="10" hidden="1" customWidth="1"/>
    <col min="6" max="6" width="10.6640625" style="708" customWidth="1"/>
    <col min="7" max="7" width="10.6640625" style="34" hidden="1" customWidth="1"/>
    <col min="8" max="8" width="10.6640625" style="711" customWidth="1"/>
    <col min="9" max="9" width="13.6640625" style="34" customWidth="1"/>
    <col min="10" max="10" width="16" style="34" customWidth="1"/>
    <col min="11" max="13" width="8.6640625" style="34" customWidth="1"/>
    <col min="14" max="14" width="15.6640625" style="34" customWidth="1"/>
    <col min="15" max="15" width="8.6640625" style="34" customWidth="1"/>
    <col min="16" max="16" width="16.6640625" style="34" customWidth="1"/>
  </cols>
  <sheetData>
    <row r="1" spans="1:15" s="34" customFormat="1" ht="11.25" customHeight="1">
      <c r="A1" s="536" t="s">
        <v>1885</v>
      </c>
      <c r="B1" s="536"/>
      <c r="C1" s="537"/>
      <c r="D1" s="538"/>
      <c r="E1" s="539"/>
      <c r="F1" s="715"/>
      <c r="G1" s="540"/>
      <c r="H1" s="718"/>
      <c r="I1" s="541"/>
      <c r="J1" s="541"/>
      <c r="K1" s="541"/>
      <c r="L1" s="541"/>
      <c r="M1" s="541"/>
      <c r="N1" s="541"/>
      <c r="O1" s="541"/>
    </row>
    <row r="2" spans="1:15" s="16" customFormat="1">
      <c r="A2" s="542" t="s">
        <v>100</v>
      </c>
      <c r="B2" s="542"/>
      <c r="C2" s="542"/>
      <c r="D2" s="542"/>
      <c r="E2" s="542"/>
      <c r="F2" s="716"/>
      <c r="G2" s="542"/>
      <c r="H2" s="716"/>
      <c r="I2" s="543"/>
      <c r="J2" s="543"/>
      <c r="K2" s="543"/>
      <c r="L2" s="544"/>
      <c r="M2" s="544"/>
      <c r="N2" s="544"/>
      <c r="O2" s="545"/>
    </row>
    <row r="3" spans="1:15" s="16" customFormat="1">
      <c r="A3" s="546"/>
      <c r="B3" s="546"/>
      <c r="C3" s="546"/>
      <c r="D3" s="546"/>
      <c r="E3" s="546"/>
      <c r="F3" s="717"/>
      <c r="G3" s="546"/>
      <c r="H3" s="717"/>
      <c r="I3" s="546"/>
      <c r="J3" s="546"/>
      <c r="K3" s="546"/>
      <c r="L3" s="546"/>
      <c r="M3" s="546"/>
      <c r="N3" s="546"/>
      <c r="O3" s="546"/>
    </row>
    <row r="4" spans="1:15" s="63" customFormat="1" ht="39.6" customHeight="1">
      <c r="A4" s="1021" t="s">
        <v>17</v>
      </c>
      <c r="B4" s="1021" t="s">
        <v>362</v>
      </c>
      <c r="C4" s="1021" t="s">
        <v>101</v>
      </c>
      <c r="D4" s="189" t="s">
        <v>102</v>
      </c>
      <c r="E4" s="189" t="s">
        <v>103</v>
      </c>
      <c r="F4" s="706" t="s">
        <v>1318</v>
      </c>
      <c r="G4" s="189" t="s">
        <v>363</v>
      </c>
      <c r="H4" s="706" t="s">
        <v>1318</v>
      </c>
      <c r="I4" s="1021" t="s">
        <v>104</v>
      </c>
      <c r="J4" s="1021" t="s">
        <v>106</v>
      </c>
      <c r="K4" s="1021" t="s">
        <v>108</v>
      </c>
      <c r="L4" s="1021" t="s">
        <v>364</v>
      </c>
      <c r="M4" s="1021" t="s">
        <v>365</v>
      </c>
      <c r="N4" s="1021" t="s">
        <v>366</v>
      </c>
      <c r="O4" s="1021" t="s">
        <v>111</v>
      </c>
    </row>
    <row r="5" spans="1:15" s="34" customFormat="1">
      <c r="A5" s="1021"/>
      <c r="B5" s="1021"/>
      <c r="C5" s="1021"/>
      <c r="D5" s="1029" t="s">
        <v>112</v>
      </c>
      <c r="E5" s="1030"/>
      <c r="F5" s="1030"/>
      <c r="G5" s="1023"/>
      <c r="H5" s="1023"/>
      <c r="I5" s="1021"/>
      <c r="J5" s="1021"/>
      <c r="K5" s="1021"/>
      <c r="L5" s="1021"/>
      <c r="M5" s="1021"/>
      <c r="N5" s="1021"/>
      <c r="O5" s="1021"/>
    </row>
    <row r="6" spans="1:15" s="34" customFormat="1">
      <c r="A6" s="190" t="s">
        <v>390</v>
      </c>
      <c r="B6" s="191">
        <v>100</v>
      </c>
      <c r="C6" s="192" t="s">
        <v>368</v>
      </c>
      <c r="D6" s="203">
        <v>156007</v>
      </c>
      <c r="E6" s="194">
        <v>19471.75</v>
      </c>
      <c r="F6" s="720">
        <f>E6*Оглавление!$D$5</f>
        <v>1265663.75</v>
      </c>
      <c r="G6" s="196">
        <v>20484.25</v>
      </c>
      <c r="H6" s="721">
        <f>G6*Оглавление!$D$5</f>
        <v>1331476.25</v>
      </c>
      <c r="I6" s="197" t="s">
        <v>1741</v>
      </c>
      <c r="J6" s="198" t="s">
        <v>175</v>
      </c>
      <c r="K6" s="198">
        <v>260</v>
      </c>
      <c r="L6" s="198">
        <v>25.9</v>
      </c>
      <c r="M6" s="204">
        <f>L6*0.75</f>
        <v>19.424999999999997</v>
      </c>
      <c r="N6" s="198" t="s">
        <v>1697</v>
      </c>
      <c r="O6" s="198">
        <v>1350</v>
      </c>
    </row>
    <row r="7" spans="1:15" s="34" customFormat="1">
      <c r="A7" s="190" t="s">
        <v>391</v>
      </c>
      <c r="B7" s="191">
        <v>160</v>
      </c>
      <c r="C7" s="192" t="s">
        <v>368</v>
      </c>
      <c r="D7" s="203">
        <v>156009</v>
      </c>
      <c r="E7" s="194">
        <v>27875</v>
      </c>
      <c r="F7" s="720">
        <f>E7*Оглавление!$D$5</f>
        <v>1811875</v>
      </c>
      <c r="G7" s="196">
        <v>29287.5</v>
      </c>
      <c r="H7" s="721">
        <f>G7*Оглавление!$D$5</f>
        <v>1903687.5</v>
      </c>
      <c r="I7" s="197" t="s">
        <v>1742</v>
      </c>
      <c r="J7" s="198" t="s">
        <v>189</v>
      </c>
      <c r="K7" s="198">
        <v>430</v>
      </c>
      <c r="L7" s="198">
        <v>43</v>
      </c>
      <c r="M7" s="204">
        <v>32</v>
      </c>
      <c r="N7" s="198" t="s">
        <v>1699</v>
      </c>
      <c r="O7" s="198">
        <v>1730</v>
      </c>
    </row>
    <row r="8" spans="1:15" s="34" customFormat="1">
      <c r="A8" s="190" t="s">
        <v>392</v>
      </c>
      <c r="B8" s="191">
        <v>200</v>
      </c>
      <c r="C8" s="192" t="s">
        <v>368</v>
      </c>
      <c r="D8" s="203">
        <v>156011</v>
      </c>
      <c r="E8" s="194">
        <v>32030.75</v>
      </c>
      <c r="F8" s="720">
        <f>E8*Оглавление!$D$5</f>
        <v>2081998.75</v>
      </c>
      <c r="G8" s="196">
        <v>33443.25</v>
      </c>
      <c r="H8" s="721">
        <f>G8*Оглавление!$D$5</f>
        <v>2173811.25</v>
      </c>
      <c r="I8" s="199" t="s">
        <v>1743</v>
      </c>
      <c r="J8" s="198" t="s">
        <v>190</v>
      </c>
      <c r="K8" s="198">
        <v>640</v>
      </c>
      <c r="L8" s="198">
        <v>58</v>
      </c>
      <c r="M8" s="198">
        <v>43.5</v>
      </c>
      <c r="N8" s="198" t="s">
        <v>1698</v>
      </c>
      <c r="O8" s="198">
        <v>2500</v>
      </c>
    </row>
    <row r="9" spans="1:15" s="34" customFormat="1">
      <c r="A9" s="190" t="s">
        <v>393</v>
      </c>
      <c r="B9" s="191">
        <v>250</v>
      </c>
      <c r="C9" s="192" t="s">
        <v>368</v>
      </c>
      <c r="D9" s="203">
        <v>156013</v>
      </c>
      <c r="E9" s="194">
        <v>35750</v>
      </c>
      <c r="F9" s="720">
        <f>E9*Оглавление!$D$5</f>
        <v>2323750</v>
      </c>
      <c r="G9" s="196">
        <v>37437.5</v>
      </c>
      <c r="H9" s="721">
        <f>G9*Оглавление!$D$5</f>
        <v>2433437.5</v>
      </c>
      <c r="I9" s="199" t="s">
        <v>1744</v>
      </c>
      <c r="J9" s="198" t="s">
        <v>206</v>
      </c>
      <c r="K9" s="200">
        <v>620</v>
      </c>
      <c r="L9" s="200">
        <v>63</v>
      </c>
      <c r="M9" s="204">
        <f>L9*0.75</f>
        <v>47.25</v>
      </c>
      <c r="N9" s="201" t="s">
        <v>1762</v>
      </c>
      <c r="O9" s="205">
        <v>2670</v>
      </c>
    </row>
    <row r="10" spans="1:15" s="34" customFormat="1">
      <c r="A10" s="190" t="s">
        <v>394</v>
      </c>
      <c r="B10" s="191">
        <v>300</v>
      </c>
      <c r="C10" s="192" t="s">
        <v>368</v>
      </c>
      <c r="D10" s="203" t="s">
        <v>1060</v>
      </c>
      <c r="E10" s="194">
        <v>47643.75</v>
      </c>
      <c r="F10" s="720">
        <f>E10*Оглавление!$D$5</f>
        <v>3096843.75</v>
      </c>
      <c r="G10" s="196">
        <v>49331.25</v>
      </c>
      <c r="H10" s="721">
        <f>G10*Оглавление!$D$5</f>
        <v>3206531.25</v>
      </c>
      <c r="I10" s="199" t="s">
        <v>1745</v>
      </c>
      <c r="J10" s="198" t="s">
        <v>209</v>
      </c>
      <c r="K10" s="200">
        <v>980</v>
      </c>
      <c r="L10" s="200">
        <v>78</v>
      </c>
      <c r="M10" s="206">
        <f>L10*0.75</f>
        <v>58.5</v>
      </c>
      <c r="N10" s="201" t="s">
        <v>1763</v>
      </c>
      <c r="O10" s="205">
        <v>2870</v>
      </c>
    </row>
    <row r="11" spans="1:15" s="34" customFormat="1">
      <c r="A11" s="190" t="s">
        <v>395</v>
      </c>
      <c r="B11" s="191">
        <v>320</v>
      </c>
      <c r="C11" s="192" t="s">
        <v>368</v>
      </c>
      <c r="D11" s="203">
        <v>112618</v>
      </c>
      <c r="E11" s="194">
        <v>52339.25</v>
      </c>
      <c r="F11" s="720">
        <f>E11*Оглавление!$D$5</f>
        <v>3402051.25</v>
      </c>
      <c r="G11" s="196">
        <v>54526.75</v>
      </c>
      <c r="H11" s="721">
        <f>G11*Оглавление!$D$5</f>
        <v>3544238.75</v>
      </c>
      <c r="I11" s="199" t="s">
        <v>1746</v>
      </c>
      <c r="J11" s="198" t="s">
        <v>212</v>
      </c>
      <c r="K11" s="198">
        <v>980</v>
      </c>
      <c r="L11" s="198">
        <v>89</v>
      </c>
      <c r="M11" s="198">
        <v>66</v>
      </c>
      <c r="N11" s="198" t="s">
        <v>1763</v>
      </c>
      <c r="O11" s="198">
        <v>2900</v>
      </c>
    </row>
    <row r="12" spans="1:15" s="34" customFormat="1">
      <c r="A12" s="190" t="s">
        <v>396</v>
      </c>
      <c r="B12" s="207">
        <v>360</v>
      </c>
      <c r="C12" s="192" t="s">
        <v>368</v>
      </c>
      <c r="D12" s="438" t="s">
        <v>1061</v>
      </c>
      <c r="E12" s="194">
        <v>57500</v>
      </c>
      <c r="F12" s="720">
        <f>E12*Оглавление!$D$5</f>
        <v>3737500</v>
      </c>
      <c r="G12" s="196">
        <v>59687.5</v>
      </c>
      <c r="H12" s="721">
        <f>G12*Оглавление!$D$5</f>
        <v>3879687.5</v>
      </c>
      <c r="I12" s="199" t="s">
        <v>1747</v>
      </c>
      <c r="J12" s="198" t="s">
        <v>215</v>
      </c>
      <c r="K12" s="198" t="s">
        <v>1061</v>
      </c>
      <c r="L12" s="198" t="s">
        <v>1061</v>
      </c>
      <c r="M12" s="198" t="s">
        <v>1061</v>
      </c>
      <c r="N12" s="198" t="s">
        <v>1061</v>
      </c>
      <c r="O12" s="198" t="s">
        <v>1061</v>
      </c>
    </row>
    <row r="13" spans="1:15" s="34" customFormat="1">
      <c r="A13" s="190" t="s">
        <v>397</v>
      </c>
      <c r="B13" s="207">
        <v>400</v>
      </c>
      <c r="C13" s="192" t="s">
        <v>368</v>
      </c>
      <c r="D13" s="438" t="s">
        <v>1061</v>
      </c>
      <c r="E13" s="194">
        <v>61375</v>
      </c>
      <c r="F13" s="720">
        <f>E13*Оглавление!$D$5</f>
        <v>3989375</v>
      </c>
      <c r="G13" s="196">
        <v>63562.5</v>
      </c>
      <c r="H13" s="721">
        <f>G13*Оглавление!$D$5</f>
        <v>4131562.5</v>
      </c>
      <c r="I13" s="199" t="s">
        <v>1748</v>
      </c>
      <c r="J13" s="198" t="s">
        <v>217</v>
      </c>
      <c r="K13" s="198" t="s">
        <v>1061</v>
      </c>
      <c r="L13" s="198" t="s">
        <v>1061</v>
      </c>
      <c r="M13" s="198" t="s">
        <v>1061</v>
      </c>
      <c r="N13" s="198" t="s">
        <v>1061</v>
      </c>
      <c r="O13" s="198" t="s">
        <v>1061</v>
      </c>
    </row>
    <row r="14" spans="1:15" s="34" customFormat="1">
      <c r="A14" s="190" t="s">
        <v>1319</v>
      </c>
      <c r="B14" s="207">
        <v>480</v>
      </c>
      <c r="C14" s="192"/>
      <c r="D14" s="438" t="s">
        <v>1061</v>
      </c>
      <c r="E14" s="194">
        <v>76875</v>
      </c>
      <c r="F14" s="720">
        <f>E14*Оглавление!$D$5</f>
        <v>4996875</v>
      </c>
      <c r="G14" s="196">
        <v>81187.5</v>
      </c>
      <c r="H14" s="721">
        <f>G14*Оглавление!$D$5</f>
        <v>5277187.5</v>
      </c>
      <c r="I14" s="199" t="s">
        <v>1749</v>
      </c>
      <c r="J14" s="198" t="s">
        <v>1320</v>
      </c>
      <c r="K14" s="198" t="s">
        <v>1061</v>
      </c>
      <c r="L14" s="198" t="s">
        <v>1061</v>
      </c>
      <c r="M14" s="198" t="s">
        <v>1061</v>
      </c>
      <c r="N14" s="198" t="s">
        <v>1061</v>
      </c>
      <c r="O14" s="198" t="s">
        <v>1061</v>
      </c>
    </row>
    <row r="15" spans="1:15" s="34" customFormat="1">
      <c r="A15" s="190" t="s">
        <v>398</v>
      </c>
      <c r="B15" s="207">
        <v>500</v>
      </c>
      <c r="C15" s="192" t="s">
        <v>368</v>
      </c>
      <c r="D15" s="438" t="s">
        <v>1731</v>
      </c>
      <c r="E15" s="194">
        <v>78750</v>
      </c>
      <c r="F15" s="720">
        <f>E15*Оглавление!$D$5</f>
        <v>5118750</v>
      </c>
      <c r="G15" s="196">
        <v>83062.5</v>
      </c>
      <c r="H15" s="721">
        <f>G15*Оглавление!$D$5</f>
        <v>5399062.5</v>
      </c>
      <c r="I15" s="199" t="s">
        <v>1749</v>
      </c>
      <c r="J15" s="198" t="s">
        <v>222</v>
      </c>
      <c r="K15" s="198">
        <v>1290</v>
      </c>
      <c r="L15" s="198">
        <v>134</v>
      </c>
      <c r="M15" s="198">
        <v>101</v>
      </c>
      <c r="N15" s="198" t="s">
        <v>1730</v>
      </c>
      <c r="O15" s="198">
        <v>4200</v>
      </c>
    </row>
    <row r="16" spans="1:15" s="34" customFormat="1">
      <c r="A16" s="190" t="s">
        <v>1068</v>
      </c>
      <c r="B16" s="207">
        <v>508</v>
      </c>
      <c r="C16" s="192" t="s">
        <v>368</v>
      </c>
      <c r="D16" s="438" t="s">
        <v>1732</v>
      </c>
      <c r="E16" s="208">
        <v>83750</v>
      </c>
      <c r="F16" s="846">
        <f>E16*Оглавление!$D$5</f>
        <v>5443750</v>
      </c>
      <c r="G16" s="196">
        <v>90593.75</v>
      </c>
      <c r="H16" s="721">
        <f>G16*Оглавление!$D$5</f>
        <v>5888593.75</v>
      </c>
      <c r="I16" s="199" t="s">
        <v>1750</v>
      </c>
      <c r="J16" s="198" t="s">
        <v>1728</v>
      </c>
      <c r="K16" s="198">
        <v>1193</v>
      </c>
      <c r="L16" s="198">
        <v>130</v>
      </c>
      <c r="M16" s="198">
        <v>100</v>
      </c>
      <c r="N16" s="198" t="s">
        <v>1729</v>
      </c>
      <c r="O16" s="198">
        <v>4372</v>
      </c>
    </row>
    <row r="17" spans="1:15" s="34" customFormat="1">
      <c r="A17" s="190" t="s">
        <v>1737</v>
      </c>
      <c r="B17" s="207">
        <v>550</v>
      </c>
      <c r="C17" s="844"/>
      <c r="D17" s="483" t="s">
        <v>1739</v>
      </c>
      <c r="E17" s="458">
        <v>99388</v>
      </c>
      <c r="F17" s="846">
        <f>E17*Оглавление!$D$5</f>
        <v>6460220</v>
      </c>
      <c r="G17" s="196">
        <v>105982</v>
      </c>
      <c r="H17" s="721">
        <f>G17*Оглавление!$D$5</f>
        <v>6888830</v>
      </c>
      <c r="I17" s="199" t="s">
        <v>1751</v>
      </c>
      <c r="J17" s="198" t="s">
        <v>227</v>
      </c>
      <c r="K17" s="198" t="s">
        <v>1061</v>
      </c>
      <c r="L17" s="198">
        <v>147</v>
      </c>
      <c r="M17" s="198">
        <v>110</v>
      </c>
      <c r="N17" s="198" t="s">
        <v>1061</v>
      </c>
      <c r="O17" s="198" t="s">
        <v>1061</v>
      </c>
    </row>
    <row r="18" spans="1:15" s="34" customFormat="1">
      <c r="A18" s="190" t="s">
        <v>1069</v>
      </c>
      <c r="B18" s="207">
        <v>560</v>
      </c>
      <c r="C18" s="844" t="s">
        <v>368</v>
      </c>
      <c r="D18" s="483" t="s">
        <v>1733</v>
      </c>
      <c r="E18" s="458">
        <v>85000</v>
      </c>
      <c r="F18" s="722">
        <f>E18*Оглавление!$D$5</f>
        <v>5525000</v>
      </c>
      <c r="G18" s="196">
        <v>91843.75</v>
      </c>
      <c r="H18" s="721">
        <f>G18*Оглавление!$D$5</f>
        <v>5969843.75</v>
      </c>
      <c r="I18" s="199" t="s">
        <v>1752</v>
      </c>
      <c r="J18" s="198" t="s">
        <v>1728</v>
      </c>
      <c r="K18" s="198">
        <v>1193</v>
      </c>
      <c r="L18" s="198">
        <v>162</v>
      </c>
      <c r="M18" s="198">
        <v>119</v>
      </c>
      <c r="N18" s="198" t="s">
        <v>1735</v>
      </c>
      <c r="O18" s="198">
        <v>4444</v>
      </c>
    </row>
    <row r="19" spans="1:15" s="34" customFormat="1">
      <c r="A19" s="190" t="s">
        <v>1738</v>
      </c>
      <c r="B19" s="207">
        <v>600</v>
      </c>
      <c r="C19" s="845"/>
      <c r="D19" s="483" t="s">
        <v>1740</v>
      </c>
      <c r="E19" s="458">
        <v>115667</v>
      </c>
      <c r="F19" s="722">
        <f>E19*Оглавление!$D$5</f>
        <v>7518355</v>
      </c>
      <c r="G19" s="209">
        <v>122511</v>
      </c>
      <c r="H19" s="721">
        <f>G19*Оглавление!$D$5</f>
        <v>7963215</v>
      </c>
      <c r="I19" s="199" t="s">
        <v>1753</v>
      </c>
      <c r="J19" s="198" t="s">
        <v>227</v>
      </c>
      <c r="K19" s="198" t="s">
        <v>1061</v>
      </c>
      <c r="L19" s="843">
        <v>161</v>
      </c>
      <c r="M19" s="843">
        <v>120</v>
      </c>
      <c r="N19" s="198" t="s">
        <v>1061</v>
      </c>
      <c r="O19" s="198" t="s">
        <v>1061</v>
      </c>
    </row>
    <row r="20" spans="1:15">
      <c r="A20" s="1024"/>
      <c r="B20" s="1024"/>
      <c r="C20" s="1024"/>
      <c r="D20" s="1027" t="s">
        <v>385</v>
      </c>
      <c r="E20" s="1028"/>
      <c r="F20" s="1028"/>
      <c r="G20" s="1025"/>
      <c r="H20" s="1025"/>
      <c r="I20" s="1026"/>
      <c r="J20" s="1026"/>
      <c r="K20" s="1026"/>
      <c r="L20" s="1026"/>
      <c r="M20" s="1026"/>
      <c r="N20" s="1026"/>
      <c r="O20" s="1026"/>
    </row>
    <row r="21" spans="1:15">
      <c r="A21" s="190" t="s">
        <v>1422</v>
      </c>
      <c r="B21" s="191">
        <v>100</v>
      </c>
      <c r="C21" s="192" t="s">
        <v>388</v>
      </c>
      <c r="D21" s="193">
        <v>156022</v>
      </c>
      <c r="E21" s="194">
        <v>23507.5</v>
      </c>
      <c r="F21" s="720">
        <f>E21*Оглавление!$D$5</f>
        <v>1527987.5</v>
      </c>
      <c r="G21" s="196">
        <v>24520</v>
      </c>
      <c r="H21" s="721">
        <f>G21*Оглавление!$D$5</f>
        <v>1593800</v>
      </c>
      <c r="I21" s="197" t="s">
        <v>1741</v>
      </c>
      <c r="J21" s="198" t="s">
        <v>175</v>
      </c>
      <c r="K21" s="198" t="s">
        <v>1061</v>
      </c>
      <c r="L21" s="198" t="s">
        <v>1061</v>
      </c>
      <c r="M21" s="198" t="s">
        <v>1061</v>
      </c>
      <c r="N21" s="198" t="s">
        <v>1061</v>
      </c>
      <c r="O21" s="198" t="s">
        <v>1061</v>
      </c>
    </row>
    <row r="22" spans="1:15">
      <c r="A22" s="190" t="s">
        <v>1423</v>
      </c>
      <c r="B22" s="191">
        <v>160</v>
      </c>
      <c r="C22" s="192" t="s">
        <v>388</v>
      </c>
      <c r="D22" s="193">
        <v>156023</v>
      </c>
      <c r="E22" s="194">
        <v>33625</v>
      </c>
      <c r="F22" s="720">
        <f>E22*Оглавление!$D$5</f>
        <v>2185625</v>
      </c>
      <c r="G22" s="196">
        <v>35037.5</v>
      </c>
      <c r="H22" s="721">
        <f>G22*Оглавление!$D$5</f>
        <v>2277437.5</v>
      </c>
      <c r="I22" s="197" t="s">
        <v>1742</v>
      </c>
      <c r="J22" s="198" t="s">
        <v>189</v>
      </c>
      <c r="K22" s="198">
        <v>430</v>
      </c>
      <c r="L22" s="198">
        <v>43</v>
      </c>
      <c r="M22" s="198">
        <v>32</v>
      </c>
      <c r="N22" s="200" t="s">
        <v>1538</v>
      </c>
      <c r="O22" s="200">
        <v>2250</v>
      </c>
    </row>
    <row r="23" spans="1:15">
      <c r="A23" s="190" t="s">
        <v>1424</v>
      </c>
      <c r="B23" s="191">
        <v>200</v>
      </c>
      <c r="C23" s="192" t="s">
        <v>388</v>
      </c>
      <c r="D23" s="210">
        <v>156026</v>
      </c>
      <c r="E23" s="194">
        <v>37750</v>
      </c>
      <c r="F23" s="720">
        <f>E23*Оглавление!$D$5</f>
        <v>2453750</v>
      </c>
      <c r="G23" s="196">
        <v>39162.5</v>
      </c>
      <c r="H23" s="721">
        <f>G23*Оглавление!$D$5</f>
        <v>2545562.5</v>
      </c>
      <c r="I23" s="199" t="s">
        <v>1743</v>
      </c>
      <c r="J23" s="198" t="s">
        <v>190</v>
      </c>
      <c r="K23" s="211">
        <v>620</v>
      </c>
      <c r="L23" s="198">
        <v>58</v>
      </c>
      <c r="M23" s="198">
        <v>43.5</v>
      </c>
      <c r="N23" s="200" t="s">
        <v>1761</v>
      </c>
      <c r="O23" s="200">
        <v>3350</v>
      </c>
    </row>
    <row r="24" spans="1:15">
      <c r="A24" s="190" t="s">
        <v>1425</v>
      </c>
      <c r="B24" s="191">
        <v>250</v>
      </c>
      <c r="C24" s="192" t="s">
        <v>388</v>
      </c>
      <c r="D24" s="193">
        <v>156025</v>
      </c>
      <c r="E24" s="194">
        <v>41250</v>
      </c>
      <c r="F24" s="720">
        <f>E24*Оглавление!$D$5</f>
        <v>2681250</v>
      </c>
      <c r="G24" s="196">
        <v>42937.5</v>
      </c>
      <c r="H24" s="721">
        <f>G24*Оглавление!$D$5</f>
        <v>2790937.5</v>
      </c>
      <c r="I24" s="199" t="s">
        <v>1744</v>
      </c>
      <c r="J24" s="198" t="s">
        <v>206</v>
      </c>
      <c r="K24" s="198">
        <v>620</v>
      </c>
      <c r="L24" s="198">
        <v>63</v>
      </c>
      <c r="M24" s="198">
        <v>47.3</v>
      </c>
      <c r="N24" s="200" t="s">
        <v>1761</v>
      </c>
      <c r="O24" s="200">
        <v>3430</v>
      </c>
    </row>
    <row r="25" spans="1:15">
      <c r="A25" s="190" t="s">
        <v>1426</v>
      </c>
      <c r="B25" s="191">
        <v>300</v>
      </c>
      <c r="C25" s="192" t="s">
        <v>388</v>
      </c>
      <c r="D25" s="193">
        <v>156024</v>
      </c>
      <c r="E25" s="194">
        <v>55000</v>
      </c>
      <c r="F25" s="720">
        <f>E25*Оглавление!$D$5</f>
        <v>3575000</v>
      </c>
      <c r="G25" s="196">
        <v>56687.5</v>
      </c>
      <c r="H25" s="721">
        <f>G25*Оглавление!$D$5</f>
        <v>3684687.5</v>
      </c>
      <c r="I25" s="199" t="s">
        <v>1745</v>
      </c>
      <c r="J25" s="198" t="s">
        <v>209</v>
      </c>
      <c r="K25" s="198" t="s">
        <v>1061</v>
      </c>
      <c r="L25" s="198" t="s">
        <v>1061</v>
      </c>
      <c r="M25" s="198" t="s">
        <v>1061</v>
      </c>
      <c r="N25" s="198" t="s">
        <v>1061</v>
      </c>
      <c r="O25" s="198" t="s">
        <v>1061</v>
      </c>
    </row>
    <row r="26" spans="1:15" s="34" customFormat="1">
      <c r="A26" s="190" t="s">
        <v>1427</v>
      </c>
      <c r="B26" s="191">
        <v>320</v>
      </c>
      <c r="C26" s="192" t="s">
        <v>388</v>
      </c>
      <c r="D26" s="438" t="s">
        <v>1061</v>
      </c>
      <c r="E26" s="194">
        <v>61250</v>
      </c>
      <c r="F26" s="720">
        <f>E26*Оглавление!$D$5</f>
        <v>3981250</v>
      </c>
      <c r="G26" s="196">
        <v>63437.5</v>
      </c>
      <c r="H26" s="721">
        <f>G26*Оглавление!$D$5</f>
        <v>4123437.5</v>
      </c>
      <c r="I26" s="199" t="s">
        <v>1746</v>
      </c>
      <c r="J26" s="198" t="s">
        <v>212</v>
      </c>
      <c r="K26" s="198" t="s">
        <v>1061</v>
      </c>
      <c r="L26" s="198" t="s">
        <v>1061</v>
      </c>
      <c r="M26" s="198" t="s">
        <v>1061</v>
      </c>
      <c r="N26" s="198" t="s">
        <v>1061</v>
      </c>
      <c r="O26" s="198" t="s">
        <v>1061</v>
      </c>
    </row>
    <row r="27" spans="1:15" s="34" customFormat="1">
      <c r="A27" s="190" t="s">
        <v>1428</v>
      </c>
      <c r="B27" s="207">
        <v>360</v>
      </c>
      <c r="C27" s="192" t="s">
        <v>388</v>
      </c>
      <c r="D27" s="438" t="s">
        <v>1061</v>
      </c>
      <c r="E27" s="194">
        <v>67500</v>
      </c>
      <c r="F27" s="720">
        <f>E27*Оглавление!$D$5</f>
        <v>4387500</v>
      </c>
      <c r="G27" s="196">
        <v>69687.5</v>
      </c>
      <c r="H27" s="721">
        <f>G27*Оглавление!$D$5</f>
        <v>4529687.5</v>
      </c>
      <c r="I27" s="199" t="s">
        <v>1747</v>
      </c>
      <c r="J27" s="198" t="s">
        <v>215</v>
      </c>
      <c r="K27" s="198" t="s">
        <v>1061</v>
      </c>
      <c r="L27" s="198" t="s">
        <v>1061</v>
      </c>
      <c r="M27" s="198" t="s">
        <v>1061</v>
      </c>
      <c r="N27" s="198" t="s">
        <v>1061</v>
      </c>
      <c r="O27" s="198" t="s">
        <v>1061</v>
      </c>
    </row>
    <row r="28" spans="1:15" s="34" customFormat="1">
      <c r="A28" s="190" t="s">
        <v>1429</v>
      </c>
      <c r="B28" s="207">
        <v>400</v>
      </c>
      <c r="C28" s="192" t="s">
        <v>388</v>
      </c>
      <c r="D28" s="438" t="s">
        <v>1061</v>
      </c>
      <c r="E28" s="194">
        <v>71250</v>
      </c>
      <c r="F28" s="720">
        <f>E28*Оглавление!$D$5</f>
        <v>4631250</v>
      </c>
      <c r="G28" s="196">
        <v>73437.5</v>
      </c>
      <c r="H28" s="721">
        <f>G28*Оглавление!$D$5</f>
        <v>4773437.5</v>
      </c>
      <c r="I28" s="199" t="s">
        <v>1748</v>
      </c>
      <c r="J28" s="198" t="s">
        <v>217</v>
      </c>
      <c r="K28" s="198" t="s">
        <v>1061</v>
      </c>
      <c r="L28" s="198" t="s">
        <v>1061</v>
      </c>
      <c r="M28" s="198" t="s">
        <v>1061</v>
      </c>
      <c r="N28" s="198" t="s">
        <v>1061</v>
      </c>
      <c r="O28" s="198" t="s">
        <v>1061</v>
      </c>
    </row>
    <row r="29" spans="1:15" s="34" customFormat="1">
      <c r="A29" s="239" t="s">
        <v>1430</v>
      </c>
      <c r="B29" s="207">
        <v>500</v>
      </c>
      <c r="C29" s="235" t="s">
        <v>388</v>
      </c>
      <c r="D29" s="438" t="s">
        <v>1061</v>
      </c>
      <c r="E29" s="208">
        <v>92500</v>
      </c>
      <c r="F29" s="846">
        <f>E29*Оглавление!$D$5</f>
        <v>6012500</v>
      </c>
      <c r="G29" s="209">
        <v>96812.5</v>
      </c>
      <c r="H29" s="842">
        <f>G29*Оглавление!$D$5</f>
        <v>6292812.5</v>
      </c>
      <c r="I29" s="847" t="s">
        <v>1749</v>
      </c>
      <c r="J29" s="237" t="s">
        <v>222</v>
      </c>
      <c r="K29" s="237" t="s">
        <v>1061</v>
      </c>
      <c r="L29" s="237" t="s">
        <v>1061</v>
      </c>
      <c r="M29" s="237" t="s">
        <v>1061</v>
      </c>
      <c r="N29" s="237" t="s">
        <v>1061</v>
      </c>
      <c r="O29" s="237" t="s">
        <v>1061</v>
      </c>
    </row>
    <row r="30" spans="1:15" s="34" customFormat="1" hidden="1">
      <c r="A30" s="848" t="s">
        <v>1737</v>
      </c>
      <c r="B30" s="482">
        <v>550</v>
      </c>
      <c r="C30" s="456"/>
      <c r="D30" s="483" t="s">
        <v>1754</v>
      </c>
      <c r="E30" s="458"/>
      <c r="F30" s="722"/>
      <c r="G30" s="460"/>
      <c r="H30" s="723"/>
      <c r="I30" s="199" t="s">
        <v>1751</v>
      </c>
      <c r="J30" s="462" t="s">
        <v>224</v>
      </c>
      <c r="K30" s="462"/>
      <c r="L30" s="198">
        <v>147</v>
      </c>
      <c r="M30" s="198">
        <v>110</v>
      </c>
      <c r="N30" s="462"/>
      <c r="O30" s="462"/>
    </row>
    <row r="31" spans="1:15" s="34" customFormat="1">
      <c r="A31" s="848" t="s">
        <v>1069</v>
      </c>
      <c r="B31" s="482">
        <v>560</v>
      </c>
      <c r="C31" s="456" t="s">
        <v>388</v>
      </c>
      <c r="D31" s="483" t="s">
        <v>1734</v>
      </c>
      <c r="E31" s="458">
        <v>101250</v>
      </c>
      <c r="F31" s="722">
        <f>E31*Оглавление!$D$5</f>
        <v>6581250</v>
      </c>
      <c r="G31" s="460">
        <v>108093.75</v>
      </c>
      <c r="H31" s="723">
        <f>G31*Оглавление!$D$5</f>
        <v>7026093.75</v>
      </c>
      <c r="I31" s="199" t="s">
        <v>1752</v>
      </c>
      <c r="J31" s="462" t="s">
        <v>1728</v>
      </c>
      <c r="K31" s="462">
        <v>1193</v>
      </c>
      <c r="L31" s="462">
        <v>162</v>
      </c>
      <c r="M31" s="462">
        <v>119</v>
      </c>
      <c r="N31" s="462" t="s">
        <v>1736</v>
      </c>
      <c r="O31" s="462">
        <v>5810</v>
      </c>
    </row>
    <row r="32" spans="1:15" s="34" customFormat="1" hidden="1">
      <c r="A32" s="848" t="s">
        <v>1738</v>
      </c>
      <c r="B32" s="482">
        <v>600</v>
      </c>
      <c r="C32" s="456"/>
      <c r="D32" s="483" t="s">
        <v>1755</v>
      </c>
      <c r="E32" s="458"/>
      <c r="F32" s="722"/>
      <c r="G32" s="460"/>
      <c r="H32" s="723"/>
      <c r="I32" s="199" t="s">
        <v>1753</v>
      </c>
      <c r="J32" s="462" t="s">
        <v>227</v>
      </c>
      <c r="K32" s="462"/>
      <c r="L32" s="462">
        <v>161</v>
      </c>
      <c r="M32" s="462">
        <v>120</v>
      </c>
      <c r="N32" s="462"/>
      <c r="O32" s="462"/>
    </row>
  </sheetData>
  <sheetProtection selectLockedCells="1" selectUnlockedCells="1"/>
  <mergeCells count="16">
    <mergeCell ref="I4:I5"/>
    <mergeCell ref="J4:J5"/>
    <mergeCell ref="K4:K5"/>
    <mergeCell ref="A20:C20"/>
    <mergeCell ref="G20:H20"/>
    <mergeCell ref="I20:O20"/>
    <mergeCell ref="L4:L5"/>
    <mergeCell ref="M4:M5"/>
    <mergeCell ref="N4:N5"/>
    <mergeCell ref="O4:O5"/>
    <mergeCell ref="G5:H5"/>
    <mergeCell ref="D20:F20"/>
    <mergeCell ref="D5:F5"/>
    <mergeCell ref="A4:A5"/>
    <mergeCell ref="B4:B5"/>
    <mergeCell ref="C4:C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D15:D16 D10 D18 D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L620"/>
  <sheetViews>
    <sheetView topLeftCell="A44" zoomScale="90" zoomScaleNormal="90" zoomScaleSheetLayoutView="90" workbookViewId="0">
      <selection activeCell="F1" sqref="F1:G1048576"/>
    </sheetView>
  </sheetViews>
  <sheetFormatPr defaultColWidth="17.109375" defaultRowHeight="183.75" customHeight="1"/>
  <cols>
    <col min="1" max="1" width="20.6640625" style="11" customWidth="1"/>
    <col min="2" max="2" width="10.6640625" style="10" customWidth="1"/>
    <col min="3" max="3" width="10.6640625" style="57" customWidth="1"/>
    <col min="4" max="4" width="10.6640625" style="10" customWidth="1"/>
    <col min="5" max="5" width="10.6640625" style="34" customWidth="1"/>
    <col min="6" max="6" width="16.6640625" style="34" customWidth="1"/>
    <col min="7" max="7" width="10.33203125" style="34" customWidth="1"/>
    <col min="8" max="9" width="8.6640625" style="34" customWidth="1"/>
    <col min="10" max="10" width="17.109375" style="34" customWidth="1"/>
    <col min="11" max="11" width="10" style="34" customWidth="1"/>
    <col min="12" max="204" width="16.6640625" style="34" customWidth="1"/>
    <col min="205" max="227" width="16.6640625" style="12" customWidth="1"/>
    <col min="228" max="16384" width="17.109375" style="213"/>
  </cols>
  <sheetData>
    <row r="1" spans="1:244" s="34" customFormat="1" ht="12.75" customHeight="1">
      <c r="A1" s="523" t="s">
        <v>399</v>
      </c>
      <c r="B1" s="523"/>
      <c r="C1" s="524"/>
      <c r="D1" s="526"/>
      <c r="E1" s="527"/>
      <c r="F1" s="528"/>
      <c r="G1" s="528"/>
      <c r="H1" s="528"/>
      <c r="I1" s="528"/>
      <c r="J1" s="528"/>
      <c r="K1" s="528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s="16" customFormat="1" ht="12.75" customHeight="1">
      <c r="A2" s="529" t="s">
        <v>100</v>
      </c>
      <c r="B2" s="529"/>
      <c r="C2" s="529"/>
      <c r="D2" s="529"/>
      <c r="E2" s="529"/>
      <c r="F2" s="530"/>
      <c r="G2" s="530"/>
      <c r="H2" s="530"/>
      <c r="I2" s="531"/>
      <c r="J2" s="531"/>
      <c r="K2" s="532"/>
      <c r="HP2" s="12"/>
      <c r="HQ2" s="12"/>
      <c r="HR2" s="12"/>
      <c r="HS2" s="12"/>
      <c r="HT2" s="12"/>
    </row>
    <row r="3" spans="1:244" s="16" customFormat="1" ht="12.75" customHeight="1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GW3" s="12"/>
      <c r="GX3" s="12"/>
      <c r="GY3" s="12"/>
      <c r="GZ3" s="12"/>
      <c r="HA3" s="12"/>
    </row>
    <row r="4" spans="1:244" s="63" customFormat="1" ht="35.1" customHeight="1">
      <c r="A4" s="1021" t="s">
        <v>17</v>
      </c>
      <c r="B4" s="1021" t="s">
        <v>18</v>
      </c>
      <c r="C4" s="1021" t="s">
        <v>101</v>
      </c>
      <c r="D4" s="706" t="s">
        <v>1853</v>
      </c>
      <c r="E4" s="706" t="s">
        <v>1853</v>
      </c>
      <c r="F4" s="1021" t="s">
        <v>104</v>
      </c>
      <c r="G4" s="1021" t="s">
        <v>106</v>
      </c>
      <c r="H4" s="1021" t="s">
        <v>108</v>
      </c>
      <c r="I4" s="1021" t="s">
        <v>400</v>
      </c>
      <c r="J4" s="1021" t="s">
        <v>110</v>
      </c>
      <c r="K4" s="1021" t="s">
        <v>111</v>
      </c>
      <c r="GW4" s="12"/>
      <c r="GX4" s="12"/>
      <c r="GY4" s="12"/>
      <c r="GZ4" s="12"/>
      <c r="HA4" s="12"/>
    </row>
    <row r="5" spans="1:244" s="34" customFormat="1" ht="12.9" customHeight="1">
      <c r="A5" s="1021"/>
      <c r="B5" s="1021"/>
      <c r="C5" s="1021"/>
      <c r="D5" s="997"/>
      <c r="E5" s="998"/>
      <c r="F5" s="1021"/>
      <c r="G5" s="1021"/>
      <c r="H5" s="1021"/>
      <c r="I5" s="1021"/>
      <c r="J5" s="1021"/>
      <c r="K5" s="1021"/>
      <c r="GW5" s="12"/>
      <c r="GX5" s="12"/>
      <c r="GY5" s="12"/>
      <c r="GZ5" s="12"/>
      <c r="HA5" s="12"/>
    </row>
    <row r="6" spans="1:244" s="34" customFormat="1" ht="12.9" customHeight="1">
      <c r="A6" s="214" t="s">
        <v>401</v>
      </c>
      <c r="B6" s="214">
        <v>24</v>
      </c>
      <c r="C6" s="192" t="s">
        <v>368</v>
      </c>
      <c r="D6" s="745">
        <v>10424.700000000001</v>
      </c>
      <c r="E6" s="744">
        <v>11087.076000000003</v>
      </c>
      <c r="F6" s="741" t="s">
        <v>1539</v>
      </c>
      <c r="G6" s="215" t="s">
        <v>402</v>
      </c>
      <c r="H6" s="462">
        <v>140</v>
      </c>
      <c r="I6" s="462">
        <v>8.3000000000000007</v>
      </c>
      <c r="J6" s="462" t="s">
        <v>1553</v>
      </c>
      <c r="K6" s="462">
        <v>720</v>
      </c>
      <c r="GW6" s="12"/>
      <c r="GX6" s="12"/>
      <c r="GY6" s="12"/>
      <c r="GZ6" s="12"/>
      <c r="HA6" s="12"/>
    </row>
    <row r="7" spans="1:244" s="34" customFormat="1" ht="12.9" customHeight="1">
      <c r="A7" s="214" t="s">
        <v>403</v>
      </c>
      <c r="B7" s="214">
        <v>32</v>
      </c>
      <c r="C7" s="192" t="s">
        <v>368</v>
      </c>
      <c r="D7" s="745">
        <v>11747.736000000001</v>
      </c>
      <c r="E7" s="744">
        <v>12489.047999999999</v>
      </c>
      <c r="F7" s="741" t="s">
        <v>1540</v>
      </c>
      <c r="G7" s="215" t="s">
        <v>402</v>
      </c>
      <c r="H7" s="462">
        <v>140</v>
      </c>
      <c r="I7" s="462">
        <v>10.6</v>
      </c>
      <c r="J7" s="462" t="s">
        <v>1554</v>
      </c>
      <c r="K7" s="462">
        <v>745</v>
      </c>
      <c r="GW7" s="12"/>
      <c r="GX7" s="12"/>
      <c r="GY7" s="12"/>
      <c r="GZ7" s="12"/>
      <c r="HA7" s="12"/>
    </row>
    <row r="8" spans="1:244" s="34" customFormat="1" ht="13.2" customHeight="1">
      <c r="A8" s="214" t="s">
        <v>404</v>
      </c>
      <c r="B8" s="214">
        <v>36</v>
      </c>
      <c r="C8" s="192" t="s">
        <v>368</v>
      </c>
      <c r="D8" s="745">
        <v>12010.284000000001</v>
      </c>
      <c r="E8" s="744">
        <v>13108.524000000001</v>
      </c>
      <c r="F8" s="741" t="s">
        <v>405</v>
      </c>
      <c r="G8" s="215" t="s">
        <v>402</v>
      </c>
      <c r="H8" s="462">
        <v>133</v>
      </c>
      <c r="I8" s="462">
        <v>11.3</v>
      </c>
      <c r="J8" s="462" t="s">
        <v>1555</v>
      </c>
      <c r="K8" s="462">
        <v>810</v>
      </c>
      <c r="HX8" s="12"/>
      <c r="HY8" s="12"/>
      <c r="HZ8" s="12"/>
      <c r="IA8" s="12"/>
      <c r="IB8" s="12"/>
    </row>
    <row r="9" spans="1:244" s="34" customFormat="1" ht="12.9" customHeight="1">
      <c r="A9" s="214" t="s">
        <v>406</v>
      </c>
      <c r="B9" s="214">
        <v>40</v>
      </c>
      <c r="C9" s="192" t="s">
        <v>368</v>
      </c>
      <c r="D9" s="745">
        <v>12701.832000000002</v>
      </c>
      <c r="E9" s="744">
        <v>13800.072000000002</v>
      </c>
      <c r="F9" s="741" t="s">
        <v>1541</v>
      </c>
      <c r="G9" s="215" t="s">
        <v>402</v>
      </c>
      <c r="H9" s="462">
        <v>125</v>
      </c>
      <c r="I9" s="462">
        <v>12.6</v>
      </c>
      <c r="J9" s="462" t="s">
        <v>1556</v>
      </c>
      <c r="K9" s="462">
        <v>850</v>
      </c>
      <c r="GW9" s="12"/>
      <c r="GX9" s="12"/>
      <c r="GY9" s="12"/>
      <c r="GZ9" s="12"/>
      <c r="HA9" s="12"/>
    </row>
    <row r="10" spans="1:244" s="34" customFormat="1" ht="12.9" customHeight="1">
      <c r="A10" s="217" t="s">
        <v>407</v>
      </c>
      <c r="B10" s="218">
        <v>48</v>
      </c>
      <c r="C10" s="192" t="s">
        <v>368</v>
      </c>
      <c r="D10" s="745">
        <v>13027.872000000001</v>
      </c>
      <c r="E10" s="744">
        <v>14126.112000000001</v>
      </c>
      <c r="F10" s="742" t="s">
        <v>1542</v>
      </c>
      <c r="G10" s="215" t="s">
        <v>402</v>
      </c>
      <c r="H10" s="462">
        <v>152</v>
      </c>
      <c r="I10" s="743">
        <v>13.7</v>
      </c>
      <c r="J10" s="462" t="s">
        <v>1557</v>
      </c>
      <c r="K10" s="462">
        <v>855</v>
      </c>
      <c r="GW10" s="12"/>
      <c r="GX10" s="12"/>
      <c r="GY10" s="12"/>
      <c r="GZ10" s="12"/>
      <c r="HA10" s="12"/>
    </row>
    <row r="11" spans="1:244" ht="12.9" customHeight="1">
      <c r="A11" s="217" t="s">
        <v>408</v>
      </c>
      <c r="B11" s="218">
        <v>60</v>
      </c>
      <c r="C11" s="192" t="s">
        <v>368</v>
      </c>
      <c r="D11" s="745">
        <v>14009.424000000001</v>
      </c>
      <c r="E11" s="744">
        <v>15227.784000000001</v>
      </c>
      <c r="F11" s="742" t="s">
        <v>1543</v>
      </c>
      <c r="G11" s="215" t="s">
        <v>402</v>
      </c>
      <c r="H11" s="462">
        <v>152</v>
      </c>
      <c r="I11" s="743">
        <v>17.100000000000001</v>
      </c>
      <c r="J11" s="462" t="s">
        <v>1558</v>
      </c>
      <c r="K11" s="462">
        <v>920</v>
      </c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</row>
    <row r="12" spans="1:244" s="34" customFormat="1" ht="12.9" hidden="1" customHeight="1">
      <c r="A12" s="217" t="s">
        <v>409</v>
      </c>
      <c r="B12" s="218">
        <v>68</v>
      </c>
      <c r="C12" s="192" t="s">
        <v>368</v>
      </c>
      <c r="D12" s="745">
        <v>14834.82</v>
      </c>
      <c r="E12" s="744">
        <v>16533.66</v>
      </c>
      <c r="F12" s="741" t="s">
        <v>1544</v>
      </c>
      <c r="G12" s="215" t="s">
        <v>402</v>
      </c>
      <c r="H12" s="743">
        <v>155</v>
      </c>
      <c r="I12" s="743">
        <v>19.3</v>
      </c>
      <c r="J12" s="462" t="s">
        <v>1552</v>
      </c>
      <c r="K12" s="462">
        <v>980</v>
      </c>
      <c r="GW12" s="12"/>
      <c r="GX12" s="12"/>
      <c r="GY12" s="12"/>
      <c r="GZ12" s="12"/>
      <c r="HA12" s="12"/>
    </row>
    <row r="13" spans="1:244" ht="12.9" customHeight="1">
      <c r="A13" s="217" t="s">
        <v>410</v>
      </c>
      <c r="B13" s="218">
        <v>80</v>
      </c>
      <c r="C13" s="192" t="s">
        <v>368</v>
      </c>
      <c r="D13" s="745">
        <v>15922.764000000001</v>
      </c>
      <c r="E13" s="744">
        <v>17621.603999999999</v>
      </c>
      <c r="F13" s="741" t="s">
        <v>1545</v>
      </c>
      <c r="G13" s="215" t="s">
        <v>402</v>
      </c>
      <c r="H13" s="743">
        <v>155</v>
      </c>
      <c r="I13" s="743">
        <v>22</v>
      </c>
      <c r="J13" s="462" t="s">
        <v>1552</v>
      </c>
      <c r="K13" s="462">
        <v>1010</v>
      </c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13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3"/>
      <c r="GD13" s="213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3"/>
      <c r="GR13" s="213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3"/>
      <c r="HF13" s="213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</row>
    <row r="14" spans="1:244" ht="12.9" customHeight="1">
      <c r="A14" s="746" t="s">
        <v>1550</v>
      </c>
      <c r="B14" s="747">
        <v>98</v>
      </c>
      <c r="C14" s="192" t="s">
        <v>368</v>
      </c>
      <c r="D14" s="745">
        <v>19068.192000000003</v>
      </c>
      <c r="E14" s="744">
        <v>20784.192000000003</v>
      </c>
      <c r="F14" s="741" t="s">
        <v>1546</v>
      </c>
      <c r="G14" s="215" t="s">
        <v>402</v>
      </c>
      <c r="H14" s="216" t="s">
        <v>1061</v>
      </c>
      <c r="I14" s="742">
        <v>28</v>
      </c>
      <c r="J14" s="216" t="s">
        <v>1061</v>
      </c>
      <c r="K14" s="216" t="s">
        <v>1061</v>
      </c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3"/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3"/>
      <c r="GR14" s="213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3"/>
      <c r="HF14" s="213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</row>
    <row r="15" spans="1:244" ht="12.9" customHeight="1">
      <c r="A15" s="217" t="s">
        <v>411</v>
      </c>
      <c r="B15" s="218">
        <v>104</v>
      </c>
      <c r="C15" s="192" t="s">
        <v>368</v>
      </c>
      <c r="D15" s="745">
        <v>19140.264000000003</v>
      </c>
      <c r="E15" s="744">
        <v>21113.664000000004</v>
      </c>
      <c r="F15" s="741" t="s">
        <v>1547</v>
      </c>
      <c r="G15" s="215" t="s">
        <v>402</v>
      </c>
      <c r="H15" s="743">
        <v>280</v>
      </c>
      <c r="I15" s="743">
        <v>29</v>
      </c>
      <c r="J15" s="462" t="s">
        <v>1559</v>
      </c>
      <c r="K15" s="462">
        <v>1285</v>
      </c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</row>
    <row r="16" spans="1:244" s="34" customFormat="1" ht="12.9" customHeight="1">
      <c r="A16" s="220" t="s">
        <v>412</v>
      </c>
      <c r="B16" s="221">
        <v>128</v>
      </c>
      <c r="C16" s="192" t="s">
        <v>368</v>
      </c>
      <c r="D16" s="745">
        <v>21388.224000000002</v>
      </c>
      <c r="E16" s="744">
        <v>23361.624000000003</v>
      </c>
      <c r="F16" s="741" t="s">
        <v>1548</v>
      </c>
      <c r="G16" s="215" t="s">
        <v>402</v>
      </c>
      <c r="H16" s="216">
        <v>280</v>
      </c>
      <c r="I16" s="743">
        <v>36</v>
      </c>
      <c r="J16" s="462" t="s">
        <v>1061</v>
      </c>
      <c r="K16" s="462" t="s">
        <v>1061</v>
      </c>
      <c r="GW16" s="12"/>
      <c r="GX16" s="12"/>
      <c r="GY16" s="12"/>
      <c r="GZ16" s="12"/>
      <c r="HA16" s="12"/>
    </row>
    <row r="17" spans="1:236" s="34" customFormat="1" ht="12.9" customHeight="1">
      <c r="A17" s="220" t="s">
        <v>413</v>
      </c>
      <c r="B17" s="221">
        <v>160</v>
      </c>
      <c r="C17" s="192" t="s">
        <v>368</v>
      </c>
      <c r="D17" s="745">
        <v>24193.884000000002</v>
      </c>
      <c r="E17" s="744">
        <v>26682.083999999999</v>
      </c>
      <c r="F17" s="741" t="s">
        <v>1549</v>
      </c>
      <c r="G17" s="215" t="s">
        <v>402</v>
      </c>
      <c r="H17" s="743">
        <v>280</v>
      </c>
      <c r="I17" s="741">
        <v>44</v>
      </c>
      <c r="J17" s="462" t="s">
        <v>1560</v>
      </c>
      <c r="K17" s="462">
        <v>1515</v>
      </c>
      <c r="GW17" s="12"/>
      <c r="GX17" s="12"/>
      <c r="GY17" s="12"/>
      <c r="GZ17" s="12"/>
      <c r="HA17" s="12"/>
    </row>
    <row r="18" spans="1:236" s="34" customFormat="1" ht="12.9" customHeight="1">
      <c r="A18" s="217" t="s">
        <v>414</v>
      </c>
      <c r="B18" s="218">
        <v>220</v>
      </c>
      <c r="C18" s="192" t="s">
        <v>368</v>
      </c>
      <c r="D18" s="745">
        <v>36027.42</v>
      </c>
      <c r="E18" s="744">
        <v>38875.979999999996</v>
      </c>
      <c r="F18" s="742" t="s">
        <v>415</v>
      </c>
      <c r="G18" s="215" t="s">
        <v>402</v>
      </c>
      <c r="H18" s="462" t="s">
        <v>1061</v>
      </c>
      <c r="I18" s="462" t="s">
        <v>1061</v>
      </c>
      <c r="J18" s="462" t="s">
        <v>1061</v>
      </c>
      <c r="K18" s="462" t="s">
        <v>1061</v>
      </c>
      <c r="GW18" s="12"/>
      <c r="GX18" s="12"/>
      <c r="GY18" s="12"/>
      <c r="GZ18" s="12"/>
      <c r="HA18" s="12"/>
    </row>
    <row r="19" spans="1:236" s="34" customFormat="1" ht="12.9" customHeight="1">
      <c r="A19" s="217" t="s">
        <v>416</v>
      </c>
      <c r="B19" s="218">
        <v>240</v>
      </c>
      <c r="C19" s="192" t="s">
        <v>368</v>
      </c>
      <c r="D19" s="745">
        <v>40150.968000000001</v>
      </c>
      <c r="E19" s="744">
        <v>42999.528000000006</v>
      </c>
      <c r="F19" s="742" t="s">
        <v>417</v>
      </c>
      <c r="G19" s="215" t="s">
        <v>418</v>
      </c>
      <c r="H19" s="462" t="s">
        <v>1061</v>
      </c>
      <c r="I19" s="462" t="s">
        <v>1061</v>
      </c>
      <c r="J19" s="462" t="s">
        <v>1061</v>
      </c>
      <c r="K19" s="462" t="s">
        <v>1061</v>
      </c>
      <c r="GW19" s="12"/>
      <c r="GX19" s="12"/>
      <c r="GY19" s="12"/>
      <c r="GZ19" s="12"/>
      <c r="HA19" s="12"/>
    </row>
    <row r="20" spans="1:236" s="34" customFormat="1" ht="12.9" customHeight="1">
      <c r="A20" s="217" t="s">
        <v>419</v>
      </c>
      <c r="B20" s="218">
        <v>280</v>
      </c>
      <c r="C20" s="192" t="s">
        <v>368</v>
      </c>
      <c r="D20" s="745">
        <v>42948.048000000003</v>
      </c>
      <c r="E20" s="744">
        <v>45796.608</v>
      </c>
      <c r="F20" s="742" t="s">
        <v>420</v>
      </c>
      <c r="G20" s="215" t="s">
        <v>402</v>
      </c>
      <c r="H20" s="462" t="s">
        <v>1061</v>
      </c>
      <c r="I20" s="462" t="s">
        <v>1061</v>
      </c>
      <c r="J20" s="462" t="s">
        <v>1061</v>
      </c>
      <c r="K20" s="462" t="s">
        <v>1061</v>
      </c>
      <c r="GW20" s="12"/>
      <c r="GX20" s="12"/>
      <c r="GY20" s="12"/>
      <c r="GZ20" s="12"/>
      <c r="HA20" s="12"/>
    </row>
    <row r="21" spans="1:236" s="34" customFormat="1" ht="12.9" customHeight="1">
      <c r="A21" s="217" t="s">
        <v>421</v>
      </c>
      <c r="B21" s="218">
        <v>320</v>
      </c>
      <c r="C21" s="192" t="s">
        <v>368</v>
      </c>
      <c r="D21" s="745">
        <v>44470.140000000007</v>
      </c>
      <c r="E21" s="744">
        <v>47318.700000000004</v>
      </c>
      <c r="F21" s="742" t="s">
        <v>422</v>
      </c>
      <c r="G21" s="215" t="s">
        <v>418</v>
      </c>
      <c r="H21" s="462" t="s">
        <v>1061</v>
      </c>
      <c r="I21" s="462" t="s">
        <v>1061</v>
      </c>
      <c r="J21" s="462" t="s">
        <v>1061</v>
      </c>
      <c r="K21" s="462" t="s">
        <v>1061</v>
      </c>
      <c r="GW21" s="12"/>
      <c r="GX21" s="12"/>
      <c r="GY21" s="12"/>
      <c r="GZ21" s="12"/>
      <c r="HA21" s="12"/>
    </row>
    <row r="22" spans="1:236" s="34" customFormat="1" ht="12.9" customHeight="1">
      <c r="A22" s="1032"/>
      <c r="B22" s="1032"/>
      <c r="C22" s="1032"/>
      <c r="D22" s="995"/>
      <c r="E22" s="996"/>
      <c r="F22" s="1033"/>
      <c r="G22" s="1033"/>
      <c r="H22" s="1033"/>
      <c r="I22" s="1033"/>
      <c r="J22" s="1033"/>
      <c r="K22" s="1033"/>
      <c r="GW22" s="12"/>
      <c r="GX22" s="12"/>
      <c r="GY22" s="12"/>
      <c r="GZ22" s="12"/>
      <c r="HA22" s="12"/>
    </row>
    <row r="23" spans="1:236" s="34" customFormat="1" ht="12.9" customHeight="1">
      <c r="A23" s="214" t="s">
        <v>1431</v>
      </c>
      <c r="B23" s="214">
        <v>24</v>
      </c>
      <c r="C23" s="192" t="s">
        <v>388</v>
      </c>
      <c r="D23" s="745">
        <v>11989.692000000001</v>
      </c>
      <c r="E23" s="744">
        <v>12652.067999999999</v>
      </c>
      <c r="F23" s="741" t="s">
        <v>1539</v>
      </c>
      <c r="G23" s="215" t="s">
        <v>402</v>
      </c>
      <c r="H23" s="462">
        <v>131</v>
      </c>
      <c r="I23" s="462">
        <v>8.3000000000000007</v>
      </c>
      <c r="J23" s="462" t="s">
        <v>1561</v>
      </c>
      <c r="K23" s="462">
        <v>844</v>
      </c>
      <c r="GW23" s="12"/>
      <c r="GX23" s="12"/>
      <c r="GY23" s="12"/>
      <c r="GZ23" s="12"/>
      <c r="HA23" s="12"/>
    </row>
    <row r="24" spans="1:236" s="34" customFormat="1" ht="12.9" customHeight="1">
      <c r="A24" s="214" t="s">
        <v>1432</v>
      </c>
      <c r="B24" s="214">
        <v>32</v>
      </c>
      <c r="C24" s="192" t="s">
        <v>388</v>
      </c>
      <c r="D24" s="745">
        <v>13383.084000000001</v>
      </c>
      <c r="E24" s="744">
        <v>14124.396000000002</v>
      </c>
      <c r="F24" s="741" t="s">
        <v>1540</v>
      </c>
      <c r="G24" s="215" t="s">
        <v>402</v>
      </c>
      <c r="H24" s="462">
        <v>133</v>
      </c>
      <c r="I24" s="462">
        <v>10.6</v>
      </c>
      <c r="J24" s="462" t="s">
        <v>1562</v>
      </c>
      <c r="K24" s="462">
        <v>870</v>
      </c>
      <c r="GW24" s="12"/>
      <c r="GX24" s="12"/>
      <c r="GY24" s="12"/>
      <c r="GZ24" s="12"/>
      <c r="HA24" s="12"/>
    </row>
    <row r="25" spans="1:236" s="34" customFormat="1" ht="14.85" customHeight="1">
      <c r="A25" s="214" t="s">
        <v>1433</v>
      </c>
      <c r="B25" s="214">
        <v>36</v>
      </c>
      <c r="C25" s="192" t="s">
        <v>388</v>
      </c>
      <c r="D25" s="745">
        <v>13523.796000000002</v>
      </c>
      <c r="E25" s="744">
        <v>14622.036000000002</v>
      </c>
      <c r="F25" s="741" t="s">
        <v>405</v>
      </c>
      <c r="G25" s="215" t="s">
        <v>402</v>
      </c>
      <c r="H25" s="462">
        <v>135</v>
      </c>
      <c r="I25" s="462">
        <v>11.3</v>
      </c>
      <c r="J25" s="462" t="s">
        <v>1563</v>
      </c>
      <c r="K25" s="462">
        <v>980</v>
      </c>
      <c r="HX25" s="12"/>
      <c r="HY25" s="12"/>
      <c r="HZ25" s="12"/>
      <c r="IA25" s="12"/>
      <c r="IB25" s="12"/>
    </row>
    <row r="26" spans="1:236" s="34" customFormat="1" ht="14.85" customHeight="1">
      <c r="A26" s="214" t="s">
        <v>1434</v>
      </c>
      <c r="B26" s="214">
        <v>40</v>
      </c>
      <c r="C26" s="192" t="s">
        <v>388</v>
      </c>
      <c r="D26" s="745">
        <v>14347.476000000002</v>
      </c>
      <c r="E26" s="744">
        <v>15445.716000000002</v>
      </c>
      <c r="F26" s="741" t="s">
        <v>1541</v>
      </c>
      <c r="G26" s="215" t="s">
        <v>402</v>
      </c>
      <c r="H26" s="462">
        <v>129</v>
      </c>
      <c r="I26" s="462">
        <v>12.6</v>
      </c>
      <c r="J26" s="462" t="s">
        <v>1564</v>
      </c>
      <c r="K26" s="462">
        <v>980</v>
      </c>
      <c r="HX26" s="12"/>
      <c r="HY26" s="12"/>
      <c r="HZ26" s="12"/>
      <c r="IA26" s="12"/>
      <c r="IB26" s="12"/>
    </row>
    <row r="27" spans="1:236" s="34" customFormat="1" ht="12.9" customHeight="1">
      <c r="A27" s="217" t="s">
        <v>1435</v>
      </c>
      <c r="B27" s="218">
        <v>48</v>
      </c>
      <c r="C27" s="192" t="s">
        <v>388</v>
      </c>
      <c r="D27" s="745">
        <v>14632.332000000002</v>
      </c>
      <c r="E27" s="744">
        <v>15730.572000000002</v>
      </c>
      <c r="F27" s="742" t="s">
        <v>1542</v>
      </c>
      <c r="G27" s="215" t="s">
        <v>402</v>
      </c>
      <c r="H27" s="462">
        <v>140</v>
      </c>
      <c r="I27" s="462">
        <v>13.7</v>
      </c>
      <c r="J27" s="462" t="s">
        <v>1565</v>
      </c>
      <c r="K27" s="462">
        <v>1045</v>
      </c>
      <c r="GW27" s="12"/>
      <c r="GX27" s="12"/>
      <c r="GY27" s="12"/>
      <c r="GZ27" s="12"/>
      <c r="HA27" s="12"/>
    </row>
    <row r="28" spans="1:236" s="34" customFormat="1" ht="12.9" customHeight="1">
      <c r="A28" s="217" t="s">
        <v>1436</v>
      </c>
      <c r="B28" s="218">
        <v>60</v>
      </c>
      <c r="C28" s="192" t="s">
        <v>388</v>
      </c>
      <c r="D28" s="745">
        <v>16077.204000000003</v>
      </c>
      <c r="E28" s="744">
        <v>17295.564000000002</v>
      </c>
      <c r="F28" s="742" t="s">
        <v>1543</v>
      </c>
      <c r="G28" s="215" t="s">
        <v>402</v>
      </c>
      <c r="H28" s="462">
        <v>150</v>
      </c>
      <c r="I28" s="462">
        <v>17.100000000000001</v>
      </c>
      <c r="J28" s="462" t="s">
        <v>1566</v>
      </c>
      <c r="K28" s="462">
        <v>1130</v>
      </c>
      <c r="GW28" s="12"/>
      <c r="GX28" s="12"/>
      <c r="GY28" s="12"/>
      <c r="GZ28" s="12"/>
      <c r="HA28" s="12"/>
    </row>
    <row r="29" spans="1:236" s="34" customFormat="1" ht="12.9" hidden="1" customHeight="1">
      <c r="A29" s="217" t="s">
        <v>1437</v>
      </c>
      <c r="B29" s="218">
        <v>68</v>
      </c>
      <c r="C29" s="192" t="s">
        <v>388</v>
      </c>
      <c r="D29" s="745">
        <v>16842.54</v>
      </c>
      <c r="E29" s="744">
        <v>18541.38</v>
      </c>
      <c r="F29" s="741" t="s">
        <v>1544</v>
      </c>
      <c r="G29" s="215" t="s">
        <v>402</v>
      </c>
      <c r="H29" s="462">
        <v>168</v>
      </c>
      <c r="I29" s="462">
        <v>19.3</v>
      </c>
      <c r="J29" s="462" t="s">
        <v>1567</v>
      </c>
      <c r="K29" s="462">
        <v>1245</v>
      </c>
      <c r="GW29" s="12"/>
      <c r="GX29" s="12"/>
      <c r="GY29" s="12"/>
      <c r="GZ29" s="12"/>
      <c r="HA29" s="12"/>
    </row>
    <row r="30" spans="1:236" s="34" customFormat="1" ht="12.9" customHeight="1">
      <c r="A30" s="217" t="s">
        <v>1438</v>
      </c>
      <c r="B30" s="218">
        <v>80</v>
      </c>
      <c r="C30" s="192" t="s">
        <v>388</v>
      </c>
      <c r="D30" s="745">
        <v>18042.024000000001</v>
      </c>
      <c r="E30" s="744">
        <v>19740.864000000005</v>
      </c>
      <c r="F30" s="741" t="s">
        <v>1545</v>
      </c>
      <c r="G30" s="215" t="s">
        <v>402</v>
      </c>
      <c r="H30" s="462">
        <v>168</v>
      </c>
      <c r="I30" s="462">
        <v>22</v>
      </c>
      <c r="J30" s="462" t="s">
        <v>1567</v>
      </c>
      <c r="K30" s="462">
        <v>1245</v>
      </c>
      <c r="GW30" s="12"/>
      <c r="GX30" s="12"/>
      <c r="GY30" s="12"/>
      <c r="GZ30" s="12"/>
      <c r="HA30" s="12"/>
    </row>
    <row r="31" spans="1:236" s="34" customFormat="1" ht="12.9" customHeight="1">
      <c r="A31" s="746" t="s">
        <v>1551</v>
      </c>
      <c r="B31" s="747">
        <v>98</v>
      </c>
      <c r="C31" s="456" t="s">
        <v>388</v>
      </c>
      <c r="D31" s="745">
        <v>20995.26</v>
      </c>
      <c r="E31" s="744">
        <v>22711.260000000002</v>
      </c>
      <c r="F31" s="741" t="s">
        <v>1546</v>
      </c>
      <c r="G31" s="215" t="s">
        <v>402</v>
      </c>
      <c r="H31" s="462" t="s">
        <v>1061</v>
      </c>
      <c r="I31" s="462">
        <v>28</v>
      </c>
      <c r="J31" s="462" t="s">
        <v>1061</v>
      </c>
      <c r="K31" s="462" t="s">
        <v>1061</v>
      </c>
      <c r="GW31" s="12"/>
      <c r="GX31" s="12"/>
      <c r="GY31" s="12"/>
      <c r="GZ31" s="12"/>
      <c r="HA31" s="12"/>
    </row>
    <row r="32" spans="1:236" s="34" customFormat="1" ht="12.9" customHeight="1">
      <c r="A32" s="220" t="s">
        <v>1439</v>
      </c>
      <c r="B32" s="221">
        <v>104</v>
      </c>
      <c r="C32" s="192" t="s">
        <v>388</v>
      </c>
      <c r="D32" s="745">
        <v>22263.384000000002</v>
      </c>
      <c r="E32" s="744">
        <v>24236.784</v>
      </c>
      <c r="F32" s="741" t="s">
        <v>1547</v>
      </c>
      <c r="G32" s="215" t="s">
        <v>402</v>
      </c>
      <c r="H32" s="462">
        <v>315</v>
      </c>
      <c r="I32" s="462">
        <v>29</v>
      </c>
      <c r="J32" s="462" t="s">
        <v>1568</v>
      </c>
      <c r="K32" s="462">
        <v>1700</v>
      </c>
      <c r="GW32" s="12"/>
      <c r="GX32" s="12"/>
      <c r="GY32" s="12"/>
      <c r="GZ32" s="12"/>
      <c r="HA32" s="12"/>
    </row>
    <row r="33" spans="1:246" ht="12.9" customHeight="1">
      <c r="A33" s="220" t="s">
        <v>1440</v>
      </c>
      <c r="B33" s="221">
        <v>128</v>
      </c>
      <c r="C33" s="192" t="s">
        <v>388</v>
      </c>
      <c r="D33" s="745">
        <v>24667.500000000004</v>
      </c>
      <c r="E33" s="744">
        <v>26640.9</v>
      </c>
      <c r="F33" s="741" t="s">
        <v>1548</v>
      </c>
      <c r="G33" s="215" t="s">
        <v>402</v>
      </c>
      <c r="H33" s="462">
        <v>315</v>
      </c>
      <c r="I33" s="462">
        <v>36</v>
      </c>
      <c r="J33" s="462" t="s">
        <v>1568</v>
      </c>
      <c r="K33" s="462">
        <v>1885</v>
      </c>
      <c r="IK33" s="34"/>
      <c r="IL33" s="34"/>
    </row>
    <row r="34" spans="1:246" ht="12.9" customHeight="1">
      <c r="A34" s="217" t="s">
        <v>1441</v>
      </c>
      <c r="B34" s="218">
        <v>160</v>
      </c>
      <c r="C34" s="192" t="s">
        <v>388</v>
      </c>
      <c r="D34" s="745">
        <v>27493.752000000008</v>
      </c>
      <c r="E34" s="744">
        <v>29981.952000000005</v>
      </c>
      <c r="F34" s="741" t="s">
        <v>1549</v>
      </c>
      <c r="G34" s="215" t="s">
        <v>402</v>
      </c>
      <c r="H34" s="462">
        <v>315</v>
      </c>
      <c r="I34" s="462">
        <v>44</v>
      </c>
      <c r="J34" s="462" t="s">
        <v>1568</v>
      </c>
      <c r="K34" s="462">
        <v>1985</v>
      </c>
      <c r="IK34" s="34"/>
      <c r="IL34" s="34"/>
    </row>
    <row r="35" spans="1:246" ht="12.9" customHeight="1">
      <c r="A35" s="217" t="s">
        <v>1442</v>
      </c>
      <c r="B35" s="214">
        <v>220</v>
      </c>
      <c r="C35" s="192" t="s">
        <v>388</v>
      </c>
      <c r="D35" s="745">
        <v>38632.308000000005</v>
      </c>
      <c r="E35" s="744">
        <v>41480.868000000002</v>
      </c>
      <c r="F35" s="742" t="s">
        <v>415</v>
      </c>
      <c r="G35" s="215" t="s">
        <v>402</v>
      </c>
      <c r="H35" s="462" t="s">
        <v>1061</v>
      </c>
      <c r="I35" s="462">
        <v>58.8</v>
      </c>
      <c r="J35" s="462" t="s">
        <v>1569</v>
      </c>
      <c r="K35" s="462" t="s">
        <v>1061</v>
      </c>
      <c r="IK35" s="34"/>
      <c r="IL35" s="34"/>
    </row>
    <row r="36" spans="1:246" ht="12.9" customHeight="1">
      <c r="A36" s="217" t="s">
        <v>1443</v>
      </c>
      <c r="B36" s="214">
        <v>240</v>
      </c>
      <c r="C36" s="192" t="s">
        <v>388</v>
      </c>
      <c r="D36" s="745">
        <v>43138.523999999998</v>
      </c>
      <c r="E36" s="744">
        <v>45987.08400000001</v>
      </c>
      <c r="F36" s="742" t="s">
        <v>417</v>
      </c>
      <c r="G36" s="215" t="s">
        <v>402</v>
      </c>
      <c r="H36" s="462" t="s">
        <v>1061</v>
      </c>
      <c r="I36" s="462">
        <v>62.8</v>
      </c>
      <c r="J36" s="462" t="s">
        <v>1570</v>
      </c>
      <c r="K36" s="462" t="s">
        <v>1061</v>
      </c>
      <c r="IK36" s="34"/>
      <c r="IL36" s="34"/>
    </row>
    <row r="37" spans="1:246" ht="12.9" customHeight="1">
      <c r="A37" s="217" t="s">
        <v>1444</v>
      </c>
      <c r="B37" s="214">
        <v>280</v>
      </c>
      <c r="C37" s="192" t="s">
        <v>388</v>
      </c>
      <c r="D37" s="745">
        <v>45997.38</v>
      </c>
      <c r="E37" s="744">
        <v>48845.94</v>
      </c>
      <c r="F37" s="742" t="s">
        <v>420</v>
      </c>
      <c r="G37" s="215" t="s">
        <v>402</v>
      </c>
      <c r="H37" s="462" t="s">
        <v>1061</v>
      </c>
      <c r="I37" s="462">
        <v>70</v>
      </c>
      <c r="J37" s="462" t="s">
        <v>1570</v>
      </c>
      <c r="K37" s="462" t="s">
        <v>1061</v>
      </c>
      <c r="IK37" s="34"/>
      <c r="IL37" s="34"/>
    </row>
    <row r="38" spans="1:246" ht="12.9" customHeight="1">
      <c r="A38" s="217" t="s">
        <v>1445</v>
      </c>
      <c r="B38" s="214">
        <v>320</v>
      </c>
      <c r="C38" s="192" t="s">
        <v>388</v>
      </c>
      <c r="D38" s="745">
        <v>49063.872000000003</v>
      </c>
      <c r="E38" s="744">
        <v>51912.432000000001</v>
      </c>
      <c r="F38" s="742" t="s">
        <v>422</v>
      </c>
      <c r="G38" s="215" t="s">
        <v>402</v>
      </c>
      <c r="H38" s="462" t="s">
        <v>1061</v>
      </c>
      <c r="I38" s="462">
        <v>87.5</v>
      </c>
      <c r="J38" s="462" t="s">
        <v>1570</v>
      </c>
      <c r="K38" s="462" t="s">
        <v>1061</v>
      </c>
      <c r="IK38" s="34"/>
      <c r="IL38" s="34"/>
    </row>
    <row r="39" spans="1:246" ht="12.75" customHeight="1"/>
    <row r="40" spans="1:246" ht="12.75" customHeight="1"/>
    <row r="41" spans="1:246" ht="12.75" customHeight="1"/>
    <row r="42" spans="1:246" ht="12.75" customHeight="1"/>
    <row r="43" spans="1:246" ht="12.75" customHeight="1"/>
    <row r="44" spans="1:246" ht="12.75" customHeight="1"/>
    <row r="45" spans="1:246" ht="12.75" customHeight="1"/>
    <row r="46" spans="1:246" ht="12.75" customHeight="1"/>
    <row r="47" spans="1:246" ht="12.75" customHeight="1"/>
    <row r="48" spans="1:24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</sheetData>
  <sheetProtection selectLockedCells="1" selectUnlockedCells="1"/>
  <mergeCells count="11">
    <mergeCell ref="A22:C22"/>
    <mergeCell ref="F22:K22"/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K21"/>
  <sheetViews>
    <sheetView topLeftCell="A4" zoomScale="80" zoomScaleNormal="80" workbookViewId="0"/>
  </sheetViews>
  <sheetFormatPr defaultColWidth="17.109375" defaultRowHeight="13.2"/>
  <cols>
    <col min="1" max="1" width="18.33203125" style="11" customWidth="1"/>
    <col min="2" max="2" width="10.6640625" style="10" customWidth="1"/>
    <col min="3" max="3" width="15.5546875" style="57" customWidth="1"/>
    <col min="4" max="4" width="15.6640625" style="10" customWidth="1"/>
    <col min="5" max="5" width="15.6640625" style="34" customWidth="1"/>
    <col min="6" max="7" width="15.77734375" style="34" customWidth="1"/>
    <col min="8" max="9" width="8.6640625" style="34" customWidth="1"/>
    <col min="10" max="10" width="19" style="34" customWidth="1"/>
    <col min="11" max="11" width="6.6640625" style="34" customWidth="1"/>
    <col min="12" max="204" width="16.6640625" style="34" customWidth="1"/>
    <col min="205" max="227" width="16.6640625" style="222" customWidth="1"/>
    <col min="228" max="16384" width="17.109375" style="104"/>
  </cols>
  <sheetData>
    <row r="1" spans="1:245" s="34" customFormat="1" ht="16.5" customHeight="1">
      <c r="A1" s="548" t="s">
        <v>1535</v>
      </c>
      <c r="B1" s="536"/>
      <c r="C1" s="537"/>
      <c r="D1" s="539"/>
      <c r="E1" s="540"/>
      <c r="F1" s="541"/>
      <c r="G1" s="541"/>
      <c r="H1" s="541"/>
      <c r="I1" s="541"/>
      <c r="J1" s="541"/>
      <c r="K1" s="541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</row>
    <row r="2" spans="1:245" s="16" customFormat="1">
      <c r="A2" s="542" t="s">
        <v>100</v>
      </c>
      <c r="B2" s="542"/>
      <c r="C2" s="542"/>
      <c r="D2" s="542"/>
      <c r="E2" s="542"/>
      <c r="F2" s="543"/>
      <c r="G2" s="543"/>
      <c r="H2" s="544"/>
      <c r="I2" s="544"/>
      <c r="J2" s="544"/>
      <c r="K2" s="545"/>
      <c r="HP2" s="222"/>
      <c r="HQ2" s="222"/>
      <c r="HR2" s="222"/>
      <c r="HS2" s="222"/>
      <c r="HT2" s="222"/>
    </row>
    <row r="3" spans="1:245" s="34" customFormat="1" ht="17.399999999999999">
      <c r="A3" s="737" t="s">
        <v>1510</v>
      </c>
      <c r="B3" s="550"/>
      <c r="C3" s="551"/>
      <c r="D3" s="534"/>
      <c r="E3" s="535"/>
      <c r="F3" s="638"/>
      <c r="G3" s="535"/>
      <c r="H3" s="535"/>
      <c r="I3" s="535"/>
      <c r="J3" s="535"/>
      <c r="K3" s="535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547"/>
      <c r="HU3" s="547"/>
      <c r="HV3" s="547"/>
      <c r="HW3" s="547"/>
      <c r="HX3" s="547"/>
      <c r="HY3" s="547"/>
      <c r="HZ3" s="547"/>
      <c r="IA3" s="547"/>
      <c r="IB3" s="547"/>
      <c r="IC3" s="547"/>
      <c r="ID3" s="547"/>
      <c r="IE3" s="547"/>
      <c r="IF3" s="547"/>
      <c r="IG3" s="547"/>
      <c r="IH3" s="547"/>
      <c r="II3" s="547"/>
      <c r="IJ3" s="547"/>
      <c r="IK3" s="547"/>
    </row>
    <row r="4" spans="1:245" s="16" customFormat="1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GW4" s="222"/>
      <c r="GX4" s="222"/>
      <c r="GY4" s="222"/>
      <c r="GZ4" s="222"/>
      <c r="HA4" s="222"/>
    </row>
    <row r="5" spans="1:245" s="63" customFormat="1" ht="58.5" customHeight="1">
      <c r="A5" s="1021" t="s">
        <v>17</v>
      </c>
      <c r="B5" s="1021" t="s">
        <v>362</v>
      </c>
      <c r="C5" s="1021" t="s">
        <v>101</v>
      </c>
      <c r="D5" s="189" t="s">
        <v>1822</v>
      </c>
      <c r="E5" s="189" t="s">
        <v>1822</v>
      </c>
      <c r="F5" s="1021" t="s">
        <v>104</v>
      </c>
      <c r="G5" s="1021" t="s">
        <v>106</v>
      </c>
      <c r="H5" s="1021" t="s">
        <v>364</v>
      </c>
      <c r="I5" s="1021" t="s">
        <v>365</v>
      </c>
      <c r="J5" s="1021" t="s">
        <v>366</v>
      </c>
      <c r="K5" s="1021" t="s">
        <v>111</v>
      </c>
      <c r="GW5" s="222"/>
      <c r="GX5" s="222"/>
      <c r="GY5" s="222"/>
      <c r="GZ5" s="222"/>
      <c r="HA5" s="222"/>
    </row>
    <row r="6" spans="1:245" s="34" customFormat="1">
      <c r="A6" s="1021"/>
      <c r="B6" s="1021"/>
      <c r="C6" s="1021"/>
      <c r="D6" s="999"/>
      <c r="E6" s="1000"/>
      <c r="F6" s="1021"/>
      <c r="G6" s="1021"/>
      <c r="H6" s="1021"/>
      <c r="I6" s="1021"/>
      <c r="J6" s="1021"/>
      <c r="K6" s="1021"/>
      <c r="GW6" s="222"/>
      <c r="GX6" s="222"/>
      <c r="GY6" s="222"/>
      <c r="GZ6" s="222"/>
      <c r="HA6" s="222"/>
    </row>
    <row r="7" spans="1:245" s="34" customFormat="1">
      <c r="A7" s="455" t="s">
        <v>1501</v>
      </c>
      <c r="B7" s="456">
        <v>597</v>
      </c>
      <c r="C7" s="456" t="s">
        <v>368</v>
      </c>
      <c r="D7" s="732">
        <v>154192.89600000001</v>
      </c>
      <c r="E7" s="739">
        <v>162484.03599999999</v>
      </c>
      <c r="F7" s="738" t="s">
        <v>1511</v>
      </c>
      <c r="G7" s="738" t="s">
        <v>1512</v>
      </c>
      <c r="H7" s="198"/>
      <c r="I7" s="198"/>
      <c r="J7" s="198"/>
      <c r="K7" s="198"/>
      <c r="GW7" s="222"/>
      <c r="GX7" s="222"/>
      <c r="GY7" s="222"/>
      <c r="GZ7" s="222"/>
      <c r="HA7" s="222"/>
    </row>
    <row r="8" spans="1:245" s="34" customFormat="1">
      <c r="A8" s="455" t="s">
        <v>1502</v>
      </c>
      <c r="B8" s="456">
        <v>800</v>
      </c>
      <c r="C8" s="456" t="s">
        <v>368</v>
      </c>
      <c r="D8" s="732">
        <v>204327.55200000003</v>
      </c>
      <c r="E8" s="739">
        <v>213696.91200000004</v>
      </c>
      <c r="F8" s="738" t="s">
        <v>1513</v>
      </c>
      <c r="G8" s="738" t="s">
        <v>1514</v>
      </c>
      <c r="H8" s="198"/>
      <c r="I8" s="198"/>
      <c r="J8" s="198"/>
      <c r="K8" s="198"/>
      <c r="GW8" s="222"/>
      <c r="GX8" s="222"/>
      <c r="GY8" s="222"/>
      <c r="GZ8" s="222"/>
      <c r="HA8" s="222"/>
    </row>
    <row r="9" spans="1:245" s="34" customFormat="1">
      <c r="A9" s="455" t="s">
        <v>1503</v>
      </c>
      <c r="B9" s="456">
        <v>1020</v>
      </c>
      <c r="C9" s="456" t="s">
        <v>368</v>
      </c>
      <c r="D9" s="732">
        <v>242923.82400000002</v>
      </c>
      <c r="E9" s="739">
        <v>264860.02400000003</v>
      </c>
      <c r="F9" s="738" t="s">
        <v>1515</v>
      </c>
      <c r="G9" s="738" t="s">
        <v>1516</v>
      </c>
      <c r="H9" s="198">
        <v>205</v>
      </c>
      <c r="I9" s="198">
        <v>153</v>
      </c>
      <c r="J9" s="198" t="s">
        <v>1527</v>
      </c>
      <c r="K9" s="198">
        <v>9800</v>
      </c>
      <c r="GW9" s="222"/>
      <c r="GX9" s="222"/>
      <c r="GY9" s="222"/>
      <c r="GZ9" s="222"/>
      <c r="HA9" s="222"/>
    </row>
    <row r="10" spans="1:245" s="34" customFormat="1">
      <c r="A10" s="455" t="s">
        <v>1504</v>
      </c>
      <c r="B10" s="456">
        <v>1120</v>
      </c>
      <c r="C10" s="456" t="s">
        <v>368</v>
      </c>
      <c r="D10" s="732">
        <v>265041.348</v>
      </c>
      <c r="E10" s="739">
        <v>286977.54800000001</v>
      </c>
      <c r="F10" s="738" t="s">
        <v>1517</v>
      </c>
      <c r="G10" s="738" t="s">
        <v>1518</v>
      </c>
      <c r="H10" s="198">
        <v>212</v>
      </c>
      <c r="I10" s="198">
        <f>H10*0.75</f>
        <v>159</v>
      </c>
      <c r="J10" s="198" t="s">
        <v>1528</v>
      </c>
      <c r="K10" s="198">
        <v>9800</v>
      </c>
      <c r="GW10" s="222"/>
      <c r="GX10" s="222"/>
      <c r="GY10" s="222"/>
      <c r="GZ10" s="222"/>
      <c r="HA10" s="222"/>
    </row>
    <row r="11" spans="1:245" s="34" customFormat="1">
      <c r="A11" s="455" t="s">
        <v>1505</v>
      </c>
      <c r="B11" s="456">
        <v>1200</v>
      </c>
      <c r="C11" s="456" t="s">
        <v>368</v>
      </c>
      <c r="D11" s="732">
        <v>288471.61200000002</v>
      </c>
      <c r="E11" s="739">
        <v>310407.81200000003</v>
      </c>
      <c r="F11" s="738" t="s">
        <v>1519</v>
      </c>
      <c r="G11" s="738" t="s">
        <v>1518</v>
      </c>
      <c r="H11" s="200">
        <v>212</v>
      </c>
      <c r="I11" s="198">
        <f>H11*0.75</f>
        <v>159</v>
      </c>
      <c r="J11" s="198" t="s">
        <v>1529</v>
      </c>
      <c r="K11" s="202">
        <v>10500</v>
      </c>
      <c r="GW11" s="222"/>
      <c r="GX11" s="222"/>
      <c r="GY11" s="222"/>
      <c r="GZ11" s="222"/>
      <c r="HA11" s="222"/>
    </row>
    <row r="12" spans="1:245" s="34" customFormat="1">
      <c r="A12" s="455" t="s">
        <v>1506</v>
      </c>
      <c r="B12" s="456">
        <v>1382</v>
      </c>
      <c r="C12" s="456" t="s">
        <v>368</v>
      </c>
      <c r="D12" s="732">
        <v>318650.90400000004</v>
      </c>
      <c r="E12" s="739">
        <v>346071.15400000004</v>
      </c>
      <c r="F12" s="738" t="s">
        <v>1520</v>
      </c>
      <c r="G12" s="738" t="s">
        <v>1521</v>
      </c>
      <c r="H12" s="200">
        <v>204</v>
      </c>
      <c r="I12" s="198">
        <f>H12*0.75</f>
        <v>153</v>
      </c>
      <c r="J12" s="201" t="s">
        <v>1530</v>
      </c>
      <c r="K12" s="202">
        <v>13560</v>
      </c>
      <c r="GW12" s="222"/>
      <c r="GX12" s="222"/>
      <c r="GY12" s="222"/>
      <c r="GZ12" s="222"/>
      <c r="HA12" s="222"/>
    </row>
    <row r="13" spans="1:245" s="34" customFormat="1">
      <c r="A13" s="455" t="s">
        <v>1507</v>
      </c>
      <c r="B13" s="456">
        <v>1520</v>
      </c>
      <c r="C13" s="456" t="s">
        <v>368</v>
      </c>
      <c r="D13" s="732">
        <v>362698.90800000005</v>
      </c>
      <c r="E13" s="739">
        <v>390119.15800000005</v>
      </c>
      <c r="F13" s="738" t="s">
        <v>1522</v>
      </c>
      <c r="G13" s="738" t="s">
        <v>1523</v>
      </c>
      <c r="H13" s="200">
        <v>212</v>
      </c>
      <c r="I13" s="198">
        <f>H13*0.75</f>
        <v>159</v>
      </c>
      <c r="J13" s="201" t="s">
        <v>1531</v>
      </c>
      <c r="K13" s="202">
        <v>13600</v>
      </c>
      <c r="GW13" s="222"/>
      <c r="GX13" s="222"/>
      <c r="GY13" s="222"/>
      <c r="GZ13" s="222"/>
      <c r="HA13" s="222"/>
    </row>
    <row r="14" spans="1:245" s="34" customFormat="1">
      <c r="A14" s="455" t="s">
        <v>1508</v>
      </c>
      <c r="B14" s="456">
        <v>1636</v>
      </c>
      <c r="C14" s="456" t="s">
        <v>368</v>
      </c>
      <c r="D14" s="732">
        <v>405997.02</v>
      </c>
      <c r="E14" s="739" t="s">
        <v>519</v>
      </c>
      <c r="F14" s="738" t="s">
        <v>1524</v>
      </c>
      <c r="G14" s="738" t="s">
        <v>1523</v>
      </c>
      <c r="H14" s="200">
        <v>220</v>
      </c>
      <c r="I14" s="198">
        <f>H14*0.75</f>
        <v>165</v>
      </c>
      <c r="J14" s="201" t="s">
        <v>1532</v>
      </c>
      <c r="K14" s="202">
        <v>14700</v>
      </c>
      <c r="GW14" s="222"/>
      <c r="GX14" s="222"/>
      <c r="GY14" s="222"/>
      <c r="GZ14" s="222"/>
      <c r="HA14" s="222"/>
    </row>
    <row r="15" spans="1:245" s="34" customFormat="1">
      <c r="A15" s="455" t="s">
        <v>1509</v>
      </c>
      <c r="B15" s="456">
        <v>1818</v>
      </c>
      <c r="C15" s="456" t="s">
        <v>368</v>
      </c>
      <c r="D15" s="732">
        <v>462980.23200000008</v>
      </c>
      <c r="E15" s="739" t="s">
        <v>519</v>
      </c>
      <c r="F15" s="738" t="s">
        <v>1525</v>
      </c>
      <c r="G15" s="738" t="s">
        <v>1526</v>
      </c>
      <c r="H15" s="198">
        <v>205</v>
      </c>
      <c r="I15" s="198">
        <v>153</v>
      </c>
      <c r="J15" s="201" t="s">
        <v>1533</v>
      </c>
      <c r="K15" s="198">
        <v>14860</v>
      </c>
      <c r="GW15" s="222"/>
      <c r="GX15" s="222"/>
      <c r="GY15" s="222"/>
      <c r="GZ15" s="222"/>
      <c r="HA15" s="222"/>
    </row>
    <row r="16" spans="1:245" s="34" customFormat="1">
      <c r="A16" s="11"/>
      <c r="B16" s="10"/>
      <c r="C16" s="57"/>
      <c r="D16" s="10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547"/>
      <c r="HU16" s="547"/>
      <c r="HV16" s="547"/>
      <c r="HW16" s="547"/>
      <c r="HX16" s="547"/>
      <c r="HY16" s="547"/>
      <c r="HZ16" s="547"/>
      <c r="IA16" s="547"/>
      <c r="IB16" s="547"/>
      <c r="IC16" s="547"/>
      <c r="ID16" s="547"/>
      <c r="IE16" s="547"/>
      <c r="IF16" s="547"/>
      <c r="IG16" s="547"/>
      <c r="IH16" s="547"/>
      <c r="II16" s="547"/>
      <c r="IJ16" s="547"/>
      <c r="IK16" s="547"/>
    </row>
    <row r="21" spans="5:5">
      <c r="E21" s="637"/>
    </row>
  </sheetData>
  <sheetProtection selectLockedCells="1" selectUnlockedCells="1"/>
  <mergeCells count="9">
    <mergeCell ref="A5:A6"/>
    <mergeCell ref="B5:B6"/>
    <mergeCell ref="C5:C6"/>
    <mergeCell ref="F5:F6"/>
    <mergeCell ref="G5:G6"/>
    <mergeCell ref="I5:I6"/>
    <mergeCell ref="J5:J6"/>
    <mergeCell ref="K5:K6"/>
    <mergeCell ref="H5:H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N76"/>
  <sheetViews>
    <sheetView zoomScale="80" zoomScaleNormal="80" workbookViewId="0">
      <selection activeCell="C4" sqref="C4:C5"/>
    </sheetView>
  </sheetViews>
  <sheetFormatPr defaultColWidth="17.109375" defaultRowHeight="13.2"/>
  <cols>
    <col min="1" max="1" width="30.6640625" style="11" customWidth="1"/>
    <col min="2" max="2" width="10.6640625" style="10" customWidth="1"/>
    <col min="3" max="3" width="15.5546875" style="57" customWidth="1"/>
    <col min="4" max="4" width="9.44140625" style="57" customWidth="1"/>
    <col min="5" max="5" width="10.6640625" style="10" customWidth="1"/>
    <col min="6" max="6" width="8.6640625" style="34" customWidth="1"/>
    <col min="7" max="7" width="10.6640625" style="34" customWidth="1"/>
    <col min="8" max="9" width="13.88671875" style="34" customWidth="1"/>
    <col min="10" max="12" width="8.6640625" style="34" customWidth="1"/>
    <col min="13" max="13" width="15.6640625" style="34" customWidth="1"/>
    <col min="14" max="14" width="6.6640625" style="34" customWidth="1"/>
    <col min="15" max="207" width="16.6640625" style="34" customWidth="1"/>
    <col min="208" max="230" width="16.6640625" style="222" customWidth="1"/>
    <col min="231" max="16384" width="17.109375" style="104"/>
  </cols>
  <sheetData>
    <row r="1" spans="1:248" s="34" customFormat="1" ht="16.5" customHeight="1">
      <c r="A1" s="548" t="s">
        <v>1886</v>
      </c>
      <c r="B1" s="536"/>
      <c r="C1" s="537"/>
      <c r="D1" s="538"/>
      <c r="E1" s="539"/>
      <c r="F1" s="540"/>
      <c r="G1" s="540"/>
      <c r="H1" s="541"/>
      <c r="I1" s="541"/>
      <c r="J1" s="541"/>
      <c r="K1" s="541"/>
      <c r="L1" s="541"/>
      <c r="M1" s="541"/>
      <c r="N1" s="541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</row>
    <row r="2" spans="1:248" s="16" customFormat="1">
      <c r="A2" s="542" t="s">
        <v>100</v>
      </c>
      <c r="B2" s="542"/>
      <c r="C2" s="542"/>
      <c r="D2" s="542"/>
      <c r="E2" s="542"/>
      <c r="F2" s="542"/>
      <c r="G2" s="542"/>
      <c r="H2" s="543"/>
      <c r="I2" s="543"/>
      <c r="J2" s="543"/>
      <c r="K2" s="544"/>
      <c r="L2" s="544"/>
      <c r="M2" s="544"/>
      <c r="N2" s="545"/>
      <c r="HS2" s="222"/>
      <c r="HT2" s="222"/>
      <c r="HU2" s="222"/>
      <c r="HV2" s="222"/>
      <c r="HW2" s="222"/>
    </row>
    <row r="3" spans="1:248" s="34" customFormat="1" ht="17.399999999999999">
      <c r="A3" s="549" t="s">
        <v>992</v>
      </c>
      <c r="B3" s="550"/>
      <c r="C3" s="551"/>
      <c r="D3" s="551"/>
      <c r="E3" s="534"/>
      <c r="F3" s="535"/>
      <c r="G3" s="535"/>
      <c r="H3" s="638"/>
      <c r="I3" s="535"/>
      <c r="J3" s="535"/>
      <c r="K3" s="535"/>
      <c r="L3" s="535"/>
      <c r="M3" s="535"/>
      <c r="N3" s="535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547"/>
      <c r="HX3" s="547"/>
      <c r="HY3" s="547"/>
      <c r="HZ3" s="547"/>
      <c r="IA3" s="547"/>
      <c r="IB3" s="547"/>
      <c r="IC3" s="547"/>
      <c r="ID3" s="547"/>
      <c r="IE3" s="547"/>
      <c r="IF3" s="547"/>
      <c r="IG3" s="547"/>
      <c r="IH3" s="547"/>
      <c r="II3" s="547"/>
      <c r="IJ3" s="547"/>
      <c r="IK3" s="547"/>
      <c r="IL3" s="547"/>
      <c r="IM3" s="547"/>
      <c r="IN3" s="547"/>
    </row>
    <row r="4" spans="1:248" s="63" customFormat="1" ht="26.4" customHeight="1">
      <c r="A4" s="1021" t="s">
        <v>17</v>
      </c>
      <c r="B4" s="1021" t="s">
        <v>362</v>
      </c>
      <c r="C4" s="1021" t="s">
        <v>101</v>
      </c>
      <c r="D4" s="189" t="s">
        <v>102</v>
      </c>
      <c r="E4" s="189" t="s">
        <v>1822</v>
      </c>
      <c r="F4" s="189" t="s">
        <v>102</v>
      </c>
      <c r="G4" s="189" t="s">
        <v>1822</v>
      </c>
      <c r="H4" s="1021" t="s">
        <v>104</v>
      </c>
      <c r="I4" s="1021" t="s">
        <v>106</v>
      </c>
      <c r="J4" s="1021" t="s">
        <v>108</v>
      </c>
      <c r="K4" s="1021" t="s">
        <v>364</v>
      </c>
      <c r="L4" s="1021" t="s">
        <v>365</v>
      </c>
      <c r="M4" s="1021" t="s">
        <v>366</v>
      </c>
      <c r="N4" s="1021" t="s">
        <v>111</v>
      </c>
      <c r="GZ4" s="222"/>
      <c r="HA4" s="222"/>
      <c r="HB4" s="222"/>
      <c r="HC4" s="222"/>
      <c r="HD4" s="222"/>
    </row>
    <row r="5" spans="1:248" s="34" customFormat="1">
      <c r="A5" s="1021"/>
      <c r="B5" s="1021"/>
      <c r="C5" s="1021"/>
      <c r="D5" s="1029" t="s">
        <v>112</v>
      </c>
      <c r="E5" s="1031"/>
      <c r="F5" s="1023" t="s">
        <v>113</v>
      </c>
      <c r="G5" s="1023"/>
      <c r="H5" s="1021"/>
      <c r="I5" s="1021"/>
      <c r="J5" s="1021"/>
      <c r="K5" s="1021"/>
      <c r="L5" s="1021"/>
      <c r="M5" s="1021"/>
      <c r="N5" s="1021"/>
      <c r="GZ5" s="222"/>
      <c r="HA5" s="222"/>
      <c r="HB5" s="222"/>
      <c r="HC5" s="222"/>
      <c r="HD5" s="222"/>
    </row>
    <row r="6" spans="1:248" s="34" customFormat="1">
      <c r="A6" s="190" t="s">
        <v>423</v>
      </c>
      <c r="B6" s="192">
        <v>10</v>
      </c>
      <c r="C6" s="192" t="s">
        <v>368</v>
      </c>
      <c r="D6" s="193">
        <v>990119</v>
      </c>
      <c r="E6" s="194">
        <v>8448.9609204000008</v>
      </c>
      <c r="F6" s="195">
        <v>990167</v>
      </c>
      <c r="G6" s="944">
        <v>468111</v>
      </c>
      <c r="H6" s="223" t="s">
        <v>424</v>
      </c>
      <c r="I6" s="223" t="s">
        <v>122</v>
      </c>
      <c r="J6" s="198">
        <v>50</v>
      </c>
      <c r="K6" s="198">
        <v>5.4</v>
      </c>
      <c r="L6" s="198">
        <f>K6*0.75</f>
        <v>4.0500000000000007</v>
      </c>
      <c r="M6" s="198" t="s">
        <v>536</v>
      </c>
      <c r="N6" s="198">
        <v>497</v>
      </c>
      <c r="GZ6" s="222"/>
      <c r="HA6" s="222"/>
      <c r="HB6" s="222"/>
      <c r="HC6" s="222"/>
      <c r="HD6" s="222"/>
    </row>
    <row r="7" spans="1:248" s="34" customFormat="1">
      <c r="A7" s="190" t="s">
        <v>425</v>
      </c>
      <c r="B7" s="192">
        <v>16</v>
      </c>
      <c r="C7" s="192" t="s">
        <v>368</v>
      </c>
      <c r="D7" s="193">
        <v>990141</v>
      </c>
      <c r="E7" s="194">
        <v>9706.7350380000007</v>
      </c>
      <c r="F7" s="195">
        <v>990168</v>
      </c>
      <c r="G7" s="944">
        <v>535512</v>
      </c>
      <c r="H7" s="223" t="s">
        <v>426</v>
      </c>
      <c r="I7" s="223" t="s">
        <v>131</v>
      </c>
      <c r="J7" s="198">
        <v>75</v>
      </c>
      <c r="K7" s="198">
        <v>6.8</v>
      </c>
      <c r="L7" s="198">
        <f>K7*0.75</f>
        <v>5.0999999999999996</v>
      </c>
      <c r="M7" s="198" t="s">
        <v>536</v>
      </c>
      <c r="N7" s="198">
        <v>534</v>
      </c>
      <c r="GZ7" s="222"/>
      <c r="HA7" s="222"/>
      <c r="HB7" s="222"/>
      <c r="HC7" s="222"/>
      <c r="HD7" s="222"/>
    </row>
    <row r="8" spans="1:248" s="34" customFormat="1">
      <c r="A8" s="190" t="s">
        <v>427</v>
      </c>
      <c r="B8" s="192">
        <v>24</v>
      </c>
      <c r="C8" s="192" t="s">
        <v>368</v>
      </c>
      <c r="D8" s="193">
        <v>990142</v>
      </c>
      <c r="E8" s="194">
        <v>11583.763620000003</v>
      </c>
      <c r="F8" s="195">
        <v>990169</v>
      </c>
      <c r="G8" s="944">
        <v>632025</v>
      </c>
      <c r="H8" s="223" t="s">
        <v>428</v>
      </c>
      <c r="I8" s="223" t="s">
        <v>148</v>
      </c>
      <c r="J8" s="198">
        <v>85</v>
      </c>
      <c r="K8" s="198">
        <v>7.1</v>
      </c>
      <c r="L8" s="198">
        <f>K8*0.75</f>
        <v>5.3249999999999993</v>
      </c>
      <c r="M8" s="198" t="s">
        <v>537</v>
      </c>
      <c r="N8" s="198">
        <v>729</v>
      </c>
      <c r="GZ8" s="222"/>
      <c r="HA8" s="222"/>
      <c r="HB8" s="222"/>
      <c r="HC8" s="222"/>
      <c r="HD8" s="222"/>
    </row>
    <row r="9" spans="1:248" s="34" customFormat="1">
      <c r="A9" s="190" t="s">
        <v>429</v>
      </c>
      <c r="B9" s="192">
        <v>36</v>
      </c>
      <c r="C9" s="192" t="s">
        <v>368</v>
      </c>
      <c r="D9" s="193">
        <v>990143</v>
      </c>
      <c r="E9" s="194">
        <v>13022.016150000001</v>
      </c>
      <c r="F9" s="195">
        <v>990170</v>
      </c>
      <c r="G9" s="196">
        <v>13731.69356935484</v>
      </c>
      <c r="H9" s="223" t="s">
        <v>430</v>
      </c>
      <c r="I9" s="223" t="s">
        <v>263</v>
      </c>
      <c r="J9" s="198">
        <v>135</v>
      </c>
      <c r="K9" s="198">
        <v>10.7</v>
      </c>
      <c r="L9" s="198">
        <f>K9*0.75</f>
        <v>8.0249999999999986</v>
      </c>
      <c r="M9" s="198" t="s">
        <v>538</v>
      </c>
      <c r="N9" s="198">
        <v>835</v>
      </c>
      <c r="GZ9" s="222"/>
      <c r="HA9" s="222"/>
      <c r="HB9" s="222"/>
      <c r="HC9" s="222"/>
      <c r="HD9" s="222"/>
    </row>
    <row r="10" spans="1:248" s="34" customFormat="1">
      <c r="A10" s="190" t="s">
        <v>432</v>
      </c>
      <c r="B10" s="192">
        <v>48</v>
      </c>
      <c r="C10" s="192" t="s">
        <v>368</v>
      </c>
      <c r="D10" s="193">
        <v>990144</v>
      </c>
      <c r="E10" s="194">
        <v>15026.297000000002</v>
      </c>
      <c r="F10" s="195">
        <v>990171</v>
      </c>
      <c r="G10" s="196">
        <v>16848.117000000002</v>
      </c>
      <c r="H10" s="223" t="s">
        <v>433</v>
      </c>
      <c r="I10" s="223" t="s">
        <v>434</v>
      </c>
      <c r="J10" s="200">
        <v>135</v>
      </c>
      <c r="K10" s="200">
        <v>13.9</v>
      </c>
      <c r="L10" s="198">
        <f t="shared" ref="L10:L35" si="0">K10*0.75</f>
        <v>10.425000000000001</v>
      </c>
      <c r="M10" s="198" t="s">
        <v>431</v>
      </c>
      <c r="N10" s="202">
        <v>959</v>
      </c>
      <c r="GZ10" s="222"/>
      <c r="HA10" s="222"/>
      <c r="HB10" s="222"/>
      <c r="HC10" s="222"/>
      <c r="HD10" s="222"/>
    </row>
    <row r="11" spans="1:248" s="34" customFormat="1">
      <c r="A11" s="190" t="s">
        <v>435</v>
      </c>
      <c r="B11" s="192">
        <v>64</v>
      </c>
      <c r="C11" s="192" t="s">
        <v>368</v>
      </c>
      <c r="D11" s="193">
        <v>990146</v>
      </c>
      <c r="E11" s="194">
        <v>18313.009000000005</v>
      </c>
      <c r="F11" s="195">
        <v>990173</v>
      </c>
      <c r="G11" s="196">
        <v>20357.909000000003</v>
      </c>
      <c r="H11" s="223" t="s">
        <v>436</v>
      </c>
      <c r="I11" s="223" t="s">
        <v>437</v>
      </c>
      <c r="J11" s="200">
        <v>145</v>
      </c>
      <c r="K11" s="200">
        <v>18.7</v>
      </c>
      <c r="L11" s="198">
        <f t="shared" si="0"/>
        <v>14.024999999999999</v>
      </c>
      <c r="M11" s="201" t="s">
        <v>438</v>
      </c>
      <c r="N11" s="202">
        <v>1074</v>
      </c>
      <c r="GZ11" s="222"/>
      <c r="HA11" s="222"/>
      <c r="HB11" s="222"/>
      <c r="HC11" s="222"/>
      <c r="HD11" s="222"/>
    </row>
    <row r="12" spans="1:248" s="34" customFormat="1">
      <c r="A12" s="190" t="s">
        <v>439</v>
      </c>
      <c r="B12" s="192">
        <v>80</v>
      </c>
      <c r="C12" s="192" t="s">
        <v>368</v>
      </c>
      <c r="D12" s="193">
        <v>990148</v>
      </c>
      <c r="E12" s="194">
        <v>20978.815000000002</v>
      </c>
      <c r="F12" s="195">
        <v>990175</v>
      </c>
      <c r="G12" s="196">
        <v>23023.715000000004</v>
      </c>
      <c r="H12" s="223" t="s">
        <v>440</v>
      </c>
      <c r="I12" s="223" t="s">
        <v>441</v>
      </c>
      <c r="J12" s="200">
        <v>145</v>
      </c>
      <c r="K12" s="200">
        <v>22.6</v>
      </c>
      <c r="L12" s="198">
        <f t="shared" si="0"/>
        <v>16.950000000000003</v>
      </c>
      <c r="M12" s="201" t="s">
        <v>438</v>
      </c>
      <c r="N12" s="202">
        <v>1149</v>
      </c>
      <c r="GZ12" s="222"/>
      <c r="HA12" s="222"/>
      <c r="HB12" s="222"/>
      <c r="HC12" s="222"/>
      <c r="HD12" s="222"/>
    </row>
    <row r="13" spans="1:248" s="34" customFormat="1">
      <c r="A13" s="190" t="s">
        <v>442</v>
      </c>
      <c r="B13" s="192">
        <v>108</v>
      </c>
      <c r="C13" s="192" t="s">
        <v>368</v>
      </c>
      <c r="D13" s="193">
        <v>990149</v>
      </c>
      <c r="E13" s="194">
        <v>24072.191000000003</v>
      </c>
      <c r="F13" s="195">
        <v>990176</v>
      </c>
      <c r="G13" s="196">
        <v>27269.671000000002</v>
      </c>
      <c r="H13" s="223" t="s">
        <v>443</v>
      </c>
      <c r="I13" s="223" t="s">
        <v>444</v>
      </c>
      <c r="J13" s="200">
        <v>145</v>
      </c>
      <c r="K13" s="200">
        <v>41.6</v>
      </c>
      <c r="L13" s="198">
        <f t="shared" si="0"/>
        <v>31.200000000000003</v>
      </c>
      <c r="M13" s="201" t="s">
        <v>445</v>
      </c>
      <c r="N13" s="202">
        <v>1600</v>
      </c>
      <c r="GZ13" s="222"/>
      <c r="HA13" s="222"/>
      <c r="HB13" s="222"/>
      <c r="HC13" s="222"/>
      <c r="HD13" s="222"/>
    </row>
    <row r="14" spans="1:248" s="34" customFormat="1">
      <c r="A14" s="190" t="s">
        <v>446</v>
      </c>
      <c r="B14" s="192">
        <v>120</v>
      </c>
      <c r="C14" s="192" t="s">
        <v>368</v>
      </c>
      <c r="D14" s="193">
        <v>990150</v>
      </c>
      <c r="E14" s="194">
        <v>25068.615000000005</v>
      </c>
      <c r="F14" s="195">
        <v>990177</v>
      </c>
      <c r="G14" s="196">
        <v>28266.095000000005</v>
      </c>
      <c r="H14" s="223" t="s">
        <v>447</v>
      </c>
      <c r="I14" s="223" t="s">
        <v>448</v>
      </c>
      <c r="J14" s="198">
        <v>250</v>
      </c>
      <c r="K14" s="198">
        <v>41.6</v>
      </c>
      <c r="L14" s="198">
        <f t="shared" si="0"/>
        <v>31.200000000000003</v>
      </c>
      <c r="M14" s="201" t="s">
        <v>445</v>
      </c>
      <c r="N14" s="198">
        <v>1610</v>
      </c>
      <c r="GZ14" s="222"/>
      <c r="HA14" s="222"/>
      <c r="HB14" s="222"/>
      <c r="HC14" s="222"/>
      <c r="HD14" s="222"/>
    </row>
    <row r="15" spans="1:248" s="34" customFormat="1">
      <c r="A15" s="190" t="s">
        <v>449</v>
      </c>
      <c r="B15" s="192">
        <v>144</v>
      </c>
      <c r="C15" s="192" t="s">
        <v>368</v>
      </c>
      <c r="D15" s="193">
        <v>990151</v>
      </c>
      <c r="E15" s="194">
        <v>27024.283000000003</v>
      </c>
      <c r="F15" s="195">
        <v>990178</v>
      </c>
      <c r="G15" s="196">
        <v>30891.003000000004</v>
      </c>
      <c r="H15" s="223" t="s">
        <v>450</v>
      </c>
      <c r="I15" s="223" t="s">
        <v>451</v>
      </c>
      <c r="J15" s="198">
        <v>250</v>
      </c>
      <c r="K15" s="198">
        <v>41.6</v>
      </c>
      <c r="L15" s="198">
        <f t="shared" si="0"/>
        <v>31.200000000000003</v>
      </c>
      <c r="M15" s="201" t="s">
        <v>445</v>
      </c>
      <c r="N15" s="198">
        <v>1692</v>
      </c>
      <c r="GZ15" s="222"/>
      <c r="HA15" s="222"/>
      <c r="HB15" s="222"/>
      <c r="HC15" s="222"/>
      <c r="HD15" s="222"/>
    </row>
    <row r="16" spans="1:248" s="34" customFormat="1" ht="26.4">
      <c r="A16" s="190" t="s">
        <v>452</v>
      </c>
      <c r="B16" s="192">
        <v>160</v>
      </c>
      <c r="C16" s="192" t="s">
        <v>368</v>
      </c>
      <c r="D16" s="193">
        <v>990152</v>
      </c>
      <c r="E16" s="194">
        <v>32391.216000000004</v>
      </c>
      <c r="F16" s="195">
        <v>990179</v>
      </c>
      <c r="G16" s="196">
        <v>36257.936000000009</v>
      </c>
      <c r="H16" s="223" t="s">
        <v>453</v>
      </c>
      <c r="I16" s="223" t="s">
        <v>454</v>
      </c>
      <c r="J16" s="198">
        <v>250</v>
      </c>
      <c r="K16" s="198">
        <v>50</v>
      </c>
      <c r="L16" s="198">
        <f t="shared" si="0"/>
        <v>37.5</v>
      </c>
      <c r="M16" s="201" t="s">
        <v>455</v>
      </c>
      <c r="N16" s="198">
        <v>1997</v>
      </c>
      <c r="GZ16" s="222"/>
      <c r="HA16" s="222"/>
      <c r="HB16" s="222"/>
      <c r="HC16" s="222"/>
      <c r="HD16" s="222"/>
    </row>
    <row r="17" spans="1:212" s="34" customFormat="1" ht="26.4">
      <c r="A17" s="190" t="s">
        <v>456</v>
      </c>
      <c r="B17" s="192">
        <v>182</v>
      </c>
      <c r="C17" s="192" t="s">
        <v>368</v>
      </c>
      <c r="D17" s="193">
        <v>990153</v>
      </c>
      <c r="E17" s="194">
        <v>42502.317000000003</v>
      </c>
      <c r="F17" s="195">
        <v>990180</v>
      </c>
      <c r="G17" s="196">
        <v>46369.037000000004</v>
      </c>
      <c r="H17" s="223" t="s">
        <v>457</v>
      </c>
      <c r="I17" s="223" t="s">
        <v>458</v>
      </c>
      <c r="J17" s="200">
        <v>260</v>
      </c>
      <c r="K17" s="200">
        <v>50.3</v>
      </c>
      <c r="L17" s="198">
        <f t="shared" si="0"/>
        <v>37.724999999999994</v>
      </c>
      <c r="M17" s="201" t="s">
        <v>455</v>
      </c>
      <c r="N17" s="198">
        <v>2191</v>
      </c>
      <c r="GZ17" s="222"/>
      <c r="HA17" s="222"/>
      <c r="HB17" s="222"/>
      <c r="HC17" s="222"/>
      <c r="HD17" s="222"/>
    </row>
    <row r="18" spans="1:212" s="34" customFormat="1" ht="26.4">
      <c r="A18" s="190" t="s">
        <v>459</v>
      </c>
      <c r="B18" s="192">
        <v>200</v>
      </c>
      <c r="C18" s="192" t="s">
        <v>368</v>
      </c>
      <c r="D18" s="193">
        <v>990154</v>
      </c>
      <c r="E18" s="194">
        <v>43508.036000000007</v>
      </c>
      <c r="F18" s="195">
        <v>990181</v>
      </c>
      <c r="G18" s="196">
        <v>47374.756000000001</v>
      </c>
      <c r="H18" s="223" t="s">
        <v>460</v>
      </c>
      <c r="I18" s="223" t="s">
        <v>458</v>
      </c>
      <c r="J18" s="200">
        <v>260</v>
      </c>
      <c r="K18" s="200">
        <v>55.6</v>
      </c>
      <c r="L18" s="198">
        <f t="shared" si="0"/>
        <v>41.7</v>
      </c>
      <c r="M18" s="201" t="s">
        <v>455</v>
      </c>
      <c r="N18" s="202">
        <v>2101</v>
      </c>
      <c r="GZ18" s="222"/>
      <c r="HA18" s="222"/>
      <c r="HB18" s="222"/>
      <c r="HC18" s="222"/>
      <c r="HD18" s="222"/>
    </row>
    <row r="19" spans="1:212" s="34" customFormat="1" ht="26.4">
      <c r="A19" s="190" t="s">
        <v>461</v>
      </c>
      <c r="B19" s="192">
        <v>220</v>
      </c>
      <c r="C19" s="192" t="s">
        <v>368</v>
      </c>
      <c r="D19" s="203" t="s">
        <v>462</v>
      </c>
      <c r="E19" s="194">
        <v>46323.062500000007</v>
      </c>
      <c r="F19" s="212" t="s">
        <v>463</v>
      </c>
      <c r="G19" s="196">
        <v>51305.182500000003</v>
      </c>
      <c r="H19" s="223" t="s">
        <v>464</v>
      </c>
      <c r="I19" s="223" t="s">
        <v>465</v>
      </c>
      <c r="J19" s="200">
        <v>260</v>
      </c>
      <c r="K19" s="200">
        <v>56</v>
      </c>
      <c r="L19" s="198">
        <f t="shared" si="0"/>
        <v>42</v>
      </c>
      <c r="M19" s="201" t="s">
        <v>466</v>
      </c>
      <c r="N19" s="202">
        <v>2790</v>
      </c>
      <c r="GZ19" s="222"/>
      <c r="HA19" s="222"/>
      <c r="HB19" s="222"/>
      <c r="HC19" s="222"/>
      <c r="HD19" s="222"/>
    </row>
    <row r="20" spans="1:212" s="34" customFormat="1" ht="26.4">
      <c r="A20" s="190" t="s">
        <v>467</v>
      </c>
      <c r="B20" s="192">
        <v>240</v>
      </c>
      <c r="C20" s="192" t="s">
        <v>368</v>
      </c>
      <c r="D20" s="193">
        <v>990352</v>
      </c>
      <c r="E20" s="194">
        <v>47436.675000000003</v>
      </c>
      <c r="F20" s="195">
        <v>990353</v>
      </c>
      <c r="G20" s="196">
        <v>52418.794999999998</v>
      </c>
      <c r="H20" s="223" t="s">
        <v>468</v>
      </c>
      <c r="I20" s="223" t="s">
        <v>469</v>
      </c>
      <c r="J20" s="200">
        <v>260</v>
      </c>
      <c r="K20" s="200">
        <v>61</v>
      </c>
      <c r="L20" s="198">
        <f t="shared" si="0"/>
        <v>45.75</v>
      </c>
      <c r="M20" s="201" t="s">
        <v>466</v>
      </c>
      <c r="N20" s="202">
        <v>2800</v>
      </c>
      <c r="GZ20" s="222"/>
      <c r="HA20" s="222"/>
      <c r="HB20" s="222"/>
      <c r="HC20" s="222"/>
      <c r="HD20" s="222"/>
    </row>
    <row r="21" spans="1:212" s="34" customFormat="1" ht="26.4">
      <c r="A21" s="190" t="s">
        <v>470</v>
      </c>
      <c r="B21" s="192">
        <v>280</v>
      </c>
      <c r="C21" s="192" t="s">
        <v>368</v>
      </c>
      <c r="D21" s="193">
        <v>990156</v>
      </c>
      <c r="E21" s="194">
        <v>58102.687500000007</v>
      </c>
      <c r="F21" s="195">
        <v>990183</v>
      </c>
      <c r="G21" s="196">
        <v>63084.807500000003</v>
      </c>
      <c r="H21" s="223" t="s">
        <v>471</v>
      </c>
      <c r="I21" s="223" t="s">
        <v>472</v>
      </c>
      <c r="J21" s="200">
        <v>490</v>
      </c>
      <c r="K21" s="200">
        <v>71</v>
      </c>
      <c r="L21" s="198">
        <f t="shared" si="0"/>
        <v>53.25</v>
      </c>
      <c r="M21" s="201" t="s">
        <v>473</v>
      </c>
      <c r="N21" s="202">
        <v>3271</v>
      </c>
      <c r="GZ21" s="222"/>
      <c r="HA21" s="222"/>
      <c r="HB21" s="222"/>
      <c r="HC21" s="222"/>
      <c r="HD21" s="222"/>
    </row>
    <row r="22" spans="1:212" s="34" customFormat="1" ht="26.4">
      <c r="A22" s="190" t="s">
        <v>474</v>
      </c>
      <c r="B22" s="192">
        <v>320</v>
      </c>
      <c r="C22" s="192" t="s">
        <v>368</v>
      </c>
      <c r="D22" s="193">
        <v>990157</v>
      </c>
      <c r="E22" s="194">
        <v>61834.987500000003</v>
      </c>
      <c r="F22" s="195">
        <v>990184</v>
      </c>
      <c r="G22" s="196">
        <v>68434.4375</v>
      </c>
      <c r="H22" s="223" t="s">
        <v>475</v>
      </c>
      <c r="I22" s="223" t="s">
        <v>476</v>
      </c>
      <c r="J22" s="200">
        <v>490</v>
      </c>
      <c r="K22" s="200">
        <v>81</v>
      </c>
      <c r="L22" s="198">
        <f t="shared" si="0"/>
        <v>60.75</v>
      </c>
      <c r="M22" s="201" t="s">
        <v>473</v>
      </c>
      <c r="N22" s="202">
        <v>3486</v>
      </c>
      <c r="GZ22" s="222"/>
      <c r="HA22" s="222"/>
      <c r="HB22" s="222"/>
      <c r="HC22" s="222"/>
      <c r="HD22" s="222"/>
    </row>
    <row r="23" spans="1:212" s="34" customFormat="1" ht="26.4">
      <c r="A23" s="190" t="s">
        <v>477</v>
      </c>
      <c r="B23" s="192">
        <v>360</v>
      </c>
      <c r="C23" s="192" t="s">
        <v>368</v>
      </c>
      <c r="D23" s="193">
        <v>990158</v>
      </c>
      <c r="E23" s="194">
        <v>69097.600000000006</v>
      </c>
      <c r="F23" s="195">
        <v>990185</v>
      </c>
      <c r="G23" s="196">
        <v>75697.05</v>
      </c>
      <c r="H23" s="223" t="s">
        <v>478</v>
      </c>
      <c r="I23" s="223" t="s">
        <v>479</v>
      </c>
      <c r="J23" s="198">
        <v>530</v>
      </c>
      <c r="K23" s="198">
        <v>95</v>
      </c>
      <c r="L23" s="198">
        <f t="shared" si="0"/>
        <v>71.25</v>
      </c>
      <c r="M23" s="198" t="s">
        <v>480</v>
      </c>
      <c r="N23" s="198">
        <v>3739</v>
      </c>
      <c r="GZ23" s="222"/>
      <c r="HA23" s="222"/>
      <c r="HB23" s="222"/>
      <c r="HC23" s="222"/>
      <c r="HD23" s="222"/>
    </row>
    <row r="24" spans="1:212" s="34" customFormat="1" ht="26.4">
      <c r="A24" s="239" t="s">
        <v>481</v>
      </c>
      <c r="B24" s="235">
        <v>400</v>
      </c>
      <c r="C24" s="235" t="s">
        <v>368</v>
      </c>
      <c r="D24" s="397">
        <v>990159</v>
      </c>
      <c r="E24" s="194">
        <v>73578.862500000003</v>
      </c>
      <c r="F24" s="398">
        <v>990186</v>
      </c>
      <c r="G24" s="196">
        <v>80178.3125</v>
      </c>
      <c r="H24" s="236" t="s">
        <v>482</v>
      </c>
      <c r="I24" s="236" t="s">
        <v>483</v>
      </c>
      <c r="J24" s="237">
        <v>530</v>
      </c>
      <c r="K24" s="237">
        <v>100</v>
      </c>
      <c r="L24" s="237">
        <f t="shared" si="0"/>
        <v>75</v>
      </c>
      <c r="M24" s="237" t="s">
        <v>480</v>
      </c>
      <c r="N24" s="237">
        <v>3741</v>
      </c>
      <c r="GZ24" s="222"/>
      <c r="HA24" s="222"/>
      <c r="HB24" s="222"/>
      <c r="HC24" s="222"/>
      <c r="HD24" s="222"/>
    </row>
    <row r="25" spans="1:212" s="34" customFormat="1" ht="26.4">
      <c r="A25" s="455" t="s">
        <v>484</v>
      </c>
      <c r="B25" s="456">
        <v>470</v>
      </c>
      <c r="C25" s="456" t="s">
        <v>368</v>
      </c>
      <c r="D25" s="457">
        <v>990160</v>
      </c>
      <c r="E25" s="194">
        <v>94038.587500000009</v>
      </c>
      <c r="F25" s="459">
        <v>990187</v>
      </c>
      <c r="G25" s="196">
        <v>101437.4075</v>
      </c>
      <c r="H25" s="461" t="s">
        <v>485</v>
      </c>
      <c r="I25" s="461" t="s">
        <v>486</v>
      </c>
      <c r="J25" s="462" t="s">
        <v>487</v>
      </c>
      <c r="K25" s="462">
        <v>123</v>
      </c>
      <c r="L25" s="462">
        <f t="shared" si="0"/>
        <v>92.25</v>
      </c>
      <c r="M25" s="462" t="s">
        <v>488</v>
      </c>
      <c r="N25" s="462">
        <v>4486</v>
      </c>
      <c r="GZ25" s="222"/>
      <c r="HA25" s="222"/>
      <c r="HB25" s="222"/>
      <c r="HC25" s="222"/>
      <c r="HD25" s="222"/>
    </row>
    <row r="26" spans="1:212" s="34" customFormat="1" ht="26.4">
      <c r="A26" s="455" t="s">
        <v>489</v>
      </c>
      <c r="B26" s="456">
        <v>520</v>
      </c>
      <c r="C26" s="456" t="s">
        <v>368</v>
      </c>
      <c r="D26" s="457">
        <v>990161</v>
      </c>
      <c r="E26" s="194">
        <v>103830.51250000001</v>
      </c>
      <c r="F26" s="459">
        <v>990188</v>
      </c>
      <c r="G26" s="196">
        <v>112121.6525</v>
      </c>
      <c r="H26" s="461" t="s">
        <v>490</v>
      </c>
      <c r="I26" s="461" t="s">
        <v>491</v>
      </c>
      <c r="J26" s="462" t="s">
        <v>487</v>
      </c>
      <c r="K26" s="462">
        <v>132</v>
      </c>
      <c r="L26" s="462">
        <f t="shared" si="0"/>
        <v>99</v>
      </c>
      <c r="M26" s="462" t="s">
        <v>488</v>
      </c>
      <c r="N26" s="462">
        <v>4569</v>
      </c>
      <c r="GZ26" s="222"/>
      <c r="HA26" s="222"/>
      <c r="HB26" s="222"/>
      <c r="HC26" s="222"/>
      <c r="HD26" s="222"/>
    </row>
    <row r="27" spans="1:212" s="34" customFormat="1">
      <c r="A27" s="455" t="s">
        <v>492</v>
      </c>
      <c r="B27" s="456">
        <v>600</v>
      </c>
      <c r="C27" s="456" t="s">
        <v>368</v>
      </c>
      <c r="D27" s="457">
        <v>990162</v>
      </c>
      <c r="E27" s="194">
        <v>142426.21250000002</v>
      </c>
      <c r="F27" s="459">
        <v>990189</v>
      </c>
      <c r="G27" s="196">
        <v>150717.35250000001</v>
      </c>
      <c r="H27" s="461" t="s">
        <v>493</v>
      </c>
      <c r="I27" s="461" t="s">
        <v>494</v>
      </c>
      <c r="J27" s="462" t="s">
        <v>487</v>
      </c>
      <c r="K27" s="463">
        <v>159</v>
      </c>
      <c r="L27" s="462">
        <f t="shared" si="0"/>
        <v>119.25</v>
      </c>
      <c r="M27" s="464" t="s">
        <v>495</v>
      </c>
      <c r="N27" s="462">
        <v>5973</v>
      </c>
      <c r="GZ27" s="222"/>
      <c r="HA27" s="222"/>
      <c r="HB27" s="222"/>
      <c r="HC27" s="222"/>
      <c r="HD27" s="222"/>
    </row>
    <row r="28" spans="1:212" s="34" customFormat="1">
      <c r="A28" s="455" t="s">
        <v>496</v>
      </c>
      <c r="B28" s="456">
        <v>640</v>
      </c>
      <c r="C28" s="456" t="s">
        <v>368</v>
      </c>
      <c r="D28" s="457">
        <v>990163</v>
      </c>
      <c r="E28" s="194">
        <v>150246.52500000002</v>
      </c>
      <c r="F28" s="459">
        <v>990190</v>
      </c>
      <c r="G28" s="196">
        <v>159615.88500000001</v>
      </c>
      <c r="H28" s="461" t="s">
        <v>497</v>
      </c>
      <c r="I28" s="461" t="s">
        <v>498</v>
      </c>
      <c r="J28" s="462" t="s">
        <v>487</v>
      </c>
      <c r="K28" s="463">
        <v>175</v>
      </c>
      <c r="L28" s="462">
        <f t="shared" si="0"/>
        <v>131.25</v>
      </c>
      <c r="M28" s="464" t="s">
        <v>495</v>
      </c>
      <c r="N28" s="466">
        <v>6193</v>
      </c>
      <c r="GZ28" s="222"/>
      <c r="HA28" s="222"/>
      <c r="HB28" s="222"/>
      <c r="HC28" s="222"/>
      <c r="HD28" s="222"/>
    </row>
    <row r="29" spans="1:212" s="34" customFormat="1">
      <c r="A29" s="224" t="s">
        <v>499</v>
      </c>
      <c r="B29" s="225">
        <v>800</v>
      </c>
      <c r="C29" s="225" t="s">
        <v>368</v>
      </c>
      <c r="D29" s="226">
        <v>990357</v>
      </c>
      <c r="E29" s="194">
        <v>183440.40000000002</v>
      </c>
      <c r="F29" s="465" t="s">
        <v>500</v>
      </c>
      <c r="G29" s="196">
        <v>192809.76</v>
      </c>
      <c r="H29" s="227" t="s">
        <v>501</v>
      </c>
      <c r="I29" s="227" t="s">
        <v>502</v>
      </c>
      <c r="J29" s="228" t="s">
        <v>487</v>
      </c>
      <c r="K29" s="229">
        <v>220</v>
      </c>
      <c r="L29" s="228">
        <f t="shared" si="0"/>
        <v>165</v>
      </c>
      <c r="M29" s="230" t="s">
        <v>503</v>
      </c>
      <c r="N29" s="454">
        <v>8852</v>
      </c>
      <c r="GZ29" s="222"/>
      <c r="HA29" s="222"/>
      <c r="HB29" s="222"/>
      <c r="HC29" s="222"/>
      <c r="HD29" s="222"/>
    </row>
    <row r="30" spans="1:212" s="34" customFormat="1" ht="26.4">
      <c r="A30" s="190" t="s">
        <v>504</v>
      </c>
      <c r="B30" s="192">
        <v>1000</v>
      </c>
      <c r="C30" s="192" t="s">
        <v>368</v>
      </c>
      <c r="D30" s="193">
        <v>990247</v>
      </c>
      <c r="E30" s="194">
        <v>253780.95600000003</v>
      </c>
      <c r="F30" s="195">
        <v>990321</v>
      </c>
      <c r="G30" s="196">
        <v>272742.75600000005</v>
      </c>
      <c r="H30" s="223" t="s">
        <v>505</v>
      </c>
      <c r="I30" s="223" t="s">
        <v>506</v>
      </c>
      <c r="J30" s="198" t="s">
        <v>487</v>
      </c>
      <c r="K30" s="200">
        <v>258</v>
      </c>
      <c r="L30" s="198">
        <f t="shared" si="0"/>
        <v>193.5</v>
      </c>
      <c r="M30" s="201" t="s">
        <v>507</v>
      </c>
      <c r="N30" s="202">
        <v>11546</v>
      </c>
      <c r="GZ30" s="222"/>
      <c r="HA30" s="222"/>
      <c r="HB30" s="222"/>
      <c r="HC30" s="222"/>
      <c r="HD30" s="222"/>
    </row>
    <row r="31" spans="1:212" s="34" customFormat="1">
      <c r="A31" s="190" t="s">
        <v>508</v>
      </c>
      <c r="B31" s="192">
        <v>1200</v>
      </c>
      <c r="C31" s="192" t="s">
        <v>368</v>
      </c>
      <c r="D31" s="193">
        <v>990314</v>
      </c>
      <c r="E31" s="194">
        <v>283004.43600000005</v>
      </c>
      <c r="F31" s="195">
        <v>990323</v>
      </c>
      <c r="G31" s="196">
        <v>304940.63600000006</v>
      </c>
      <c r="H31" s="223" t="s">
        <v>509</v>
      </c>
      <c r="I31" s="223" t="s">
        <v>510</v>
      </c>
      <c r="J31" s="198" t="s">
        <v>487</v>
      </c>
      <c r="K31" s="200">
        <v>301</v>
      </c>
      <c r="L31" s="198">
        <f t="shared" si="0"/>
        <v>225.75</v>
      </c>
      <c r="M31" s="201" t="s">
        <v>511</v>
      </c>
      <c r="N31" s="202">
        <v>12428</v>
      </c>
      <c r="GZ31" s="222"/>
      <c r="HA31" s="222"/>
      <c r="HB31" s="222"/>
      <c r="HC31" s="222"/>
      <c r="HD31" s="222"/>
    </row>
    <row r="32" spans="1:212" s="34" customFormat="1">
      <c r="A32" s="190" t="s">
        <v>512</v>
      </c>
      <c r="B32" s="192">
        <v>1368</v>
      </c>
      <c r="C32" s="192" t="s">
        <v>368</v>
      </c>
      <c r="D32" s="193">
        <v>990315</v>
      </c>
      <c r="E32" s="194">
        <v>313173.43200000003</v>
      </c>
      <c r="F32" s="195">
        <v>990325</v>
      </c>
      <c r="G32" s="196">
        <v>340593.68200000003</v>
      </c>
      <c r="H32" s="223" t="s">
        <v>513</v>
      </c>
      <c r="I32" s="223" t="s">
        <v>514</v>
      </c>
      <c r="J32" s="198" t="s">
        <v>487</v>
      </c>
      <c r="K32" s="200">
        <v>370</v>
      </c>
      <c r="L32" s="198">
        <f t="shared" si="0"/>
        <v>277.5</v>
      </c>
      <c r="M32" s="201" t="s">
        <v>511</v>
      </c>
      <c r="N32" s="202">
        <v>13831</v>
      </c>
      <c r="GZ32" s="222"/>
      <c r="HA32" s="222"/>
      <c r="HB32" s="222"/>
      <c r="HC32" s="222"/>
      <c r="HD32" s="222"/>
    </row>
    <row r="33" spans="1:248" s="34" customFormat="1">
      <c r="A33" s="190" t="s">
        <v>515</v>
      </c>
      <c r="B33" s="192">
        <v>1440</v>
      </c>
      <c r="C33" s="192" t="s">
        <v>368</v>
      </c>
      <c r="D33" s="193">
        <v>990316</v>
      </c>
      <c r="E33" s="194">
        <v>417660.67200000008</v>
      </c>
      <c r="F33" s="195">
        <v>990326</v>
      </c>
      <c r="G33" s="196">
        <v>445080.92200000008</v>
      </c>
      <c r="H33" s="223" t="s">
        <v>516</v>
      </c>
      <c r="I33" s="223" t="s">
        <v>514</v>
      </c>
      <c r="J33" s="198" t="s">
        <v>487</v>
      </c>
      <c r="K33" s="200">
        <v>383</v>
      </c>
      <c r="L33" s="198">
        <f t="shared" si="0"/>
        <v>287.25</v>
      </c>
      <c r="M33" s="201" t="s">
        <v>517</v>
      </c>
      <c r="N33" s="202">
        <v>13975</v>
      </c>
      <c r="GZ33" s="222"/>
      <c r="HA33" s="222"/>
      <c r="HB33" s="222"/>
      <c r="HC33" s="222"/>
      <c r="HD33" s="222"/>
    </row>
    <row r="34" spans="1:248" s="34" customFormat="1">
      <c r="A34" s="190" t="s">
        <v>518</v>
      </c>
      <c r="B34" s="192">
        <v>1600</v>
      </c>
      <c r="C34" s="192" t="s">
        <v>368</v>
      </c>
      <c r="D34" s="193">
        <v>990359</v>
      </c>
      <c r="E34" s="194">
        <v>447553.39200000005</v>
      </c>
      <c r="F34" s="196" t="s">
        <v>519</v>
      </c>
      <c r="G34" s="719" t="s">
        <v>519</v>
      </c>
      <c r="H34" s="223" t="s">
        <v>520</v>
      </c>
      <c r="I34" s="223" t="s">
        <v>521</v>
      </c>
      <c r="J34" s="198" t="s">
        <v>487</v>
      </c>
      <c r="K34" s="200">
        <v>434</v>
      </c>
      <c r="L34" s="198">
        <f t="shared" si="0"/>
        <v>325.5</v>
      </c>
      <c r="M34" s="201" t="s">
        <v>517</v>
      </c>
      <c r="N34" s="202">
        <v>14541</v>
      </c>
      <c r="GZ34" s="222"/>
      <c r="HA34" s="222"/>
      <c r="HB34" s="222"/>
      <c r="HC34" s="222"/>
      <c r="HD34" s="222"/>
    </row>
    <row r="35" spans="1:248" s="34" customFormat="1">
      <c r="A35" s="190" t="s">
        <v>522</v>
      </c>
      <c r="B35" s="192">
        <v>1800</v>
      </c>
      <c r="C35" s="192" t="s">
        <v>368</v>
      </c>
      <c r="D35" s="193">
        <v>990360</v>
      </c>
      <c r="E35" s="194">
        <v>472727.11200000008</v>
      </c>
      <c r="F35" s="196" t="s">
        <v>519</v>
      </c>
      <c r="G35" s="719" t="s">
        <v>519</v>
      </c>
      <c r="H35" s="223" t="s">
        <v>523</v>
      </c>
      <c r="I35" s="223" t="s">
        <v>524</v>
      </c>
      <c r="J35" s="198" t="s">
        <v>487</v>
      </c>
      <c r="K35" s="200">
        <v>473</v>
      </c>
      <c r="L35" s="198">
        <f t="shared" si="0"/>
        <v>354.75</v>
      </c>
      <c r="M35" s="201" t="s">
        <v>525</v>
      </c>
      <c r="N35" s="202">
        <v>14581</v>
      </c>
      <c r="GZ35" s="222"/>
      <c r="HA35" s="222"/>
      <c r="HB35" s="222"/>
      <c r="HC35" s="222"/>
      <c r="HD35" s="222"/>
    </row>
    <row r="36" spans="1:248" s="222" customFormat="1">
      <c r="A36" s="1034"/>
      <c r="B36" s="1034"/>
      <c r="C36" s="1034"/>
      <c r="D36" s="1029" t="s">
        <v>385</v>
      </c>
      <c r="E36" s="1031"/>
      <c r="F36" s="1023" t="s">
        <v>386</v>
      </c>
      <c r="G36" s="1023"/>
      <c r="H36" s="1035"/>
      <c r="I36" s="1035"/>
      <c r="J36" s="1035"/>
      <c r="K36" s="1035"/>
      <c r="L36" s="1035"/>
      <c r="M36" s="1035"/>
      <c r="N36" s="1035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</row>
    <row r="37" spans="1:248" s="222" customFormat="1">
      <c r="A37" s="190" t="s">
        <v>1446</v>
      </c>
      <c r="B37" s="192">
        <v>10</v>
      </c>
      <c r="C37" s="192" t="s">
        <v>388</v>
      </c>
      <c r="D37" s="193">
        <v>990194</v>
      </c>
      <c r="E37" s="194">
        <v>10280.075920400001</v>
      </c>
      <c r="F37" s="195">
        <v>990221</v>
      </c>
      <c r="G37" s="944">
        <v>564980</v>
      </c>
      <c r="H37" s="223" t="s">
        <v>424</v>
      </c>
      <c r="I37" s="223" t="s">
        <v>122</v>
      </c>
      <c r="J37" s="198">
        <v>50</v>
      </c>
      <c r="K37" s="198">
        <v>5.4</v>
      </c>
      <c r="L37" s="198">
        <f>K37*0.75</f>
        <v>4.0500000000000007</v>
      </c>
      <c r="M37" s="200" t="s">
        <v>526</v>
      </c>
      <c r="N37" s="198">
        <v>721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</row>
    <row r="38" spans="1:248" s="222" customFormat="1">
      <c r="A38" s="190" t="s">
        <v>1447</v>
      </c>
      <c r="B38" s="192">
        <v>16</v>
      </c>
      <c r="C38" s="192" t="s">
        <v>388</v>
      </c>
      <c r="D38" s="210">
        <v>990195</v>
      </c>
      <c r="E38" s="194">
        <v>11537.850038000002</v>
      </c>
      <c r="F38" s="195">
        <v>990222</v>
      </c>
      <c r="G38" s="944">
        <v>629640</v>
      </c>
      <c r="H38" s="223" t="s">
        <v>426</v>
      </c>
      <c r="I38" s="223" t="s">
        <v>131</v>
      </c>
      <c r="J38" s="198">
        <v>75</v>
      </c>
      <c r="K38" s="198">
        <v>6.8</v>
      </c>
      <c r="L38" s="198">
        <f>K38*0.75</f>
        <v>5.0999999999999996</v>
      </c>
      <c r="M38" s="200" t="s">
        <v>526</v>
      </c>
      <c r="N38" s="198">
        <v>758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</row>
    <row r="39" spans="1:248" s="222" customFormat="1">
      <c r="A39" s="190" t="s">
        <v>1448</v>
      </c>
      <c r="B39" s="192">
        <v>24</v>
      </c>
      <c r="C39" s="192" t="s">
        <v>388</v>
      </c>
      <c r="D39" s="193">
        <v>990196</v>
      </c>
      <c r="E39" s="194">
        <v>13507.828620000004</v>
      </c>
      <c r="F39" s="195">
        <v>990223</v>
      </c>
      <c r="G39" s="944">
        <v>730923</v>
      </c>
      <c r="H39" s="223" t="s">
        <v>428</v>
      </c>
      <c r="I39" s="223" t="s">
        <v>148</v>
      </c>
      <c r="J39" s="198">
        <v>85</v>
      </c>
      <c r="K39" s="198">
        <v>7.1</v>
      </c>
      <c r="L39" s="198">
        <f>K39*0.75</f>
        <v>5.3249999999999993</v>
      </c>
      <c r="M39" s="200" t="s">
        <v>527</v>
      </c>
      <c r="N39" s="198">
        <v>1095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</row>
    <row r="40" spans="1:248" s="222" customFormat="1">
      <c r="A40" s="190" t="s">
        <v>1449</v>
      </c>
      <c r="B40" s="192">
        <v>36</v>
      </c>
      <c r="C40" s="192" t="s">
        <v>388</v>
      </c>
      <c r="D40" s="193">
        <v>990197</v>
      </c>
      <c r="E40" s="194">
        <v>14946.081150000004</v>
      </c>
      <c r="F40" s="195">
        <v>990224</v>
      </c>
      <c r="G40" s="196">
        <v>15655.758569354843</v>
      </c>
      <c r="H40" s="223" t="s">
        <v>430</v>
      </c>
      <c r="I40" s="223" t="s">
        <v>263</v>
      </c>
      <c r="J40" s="198">
        <v>290</v>
      </c>
      <c r="K40" s="198">
        <v>10.7</v>
      </c>
      <c r="L40" s="198">
        <f>K40*0.75</f>
        <v>8.0249999999999986</v>
      </c>
      <c r="M40" s="200" t="s">
        <v>527</v>
      </c>
      <c r="N40" s="198">
        <v>1201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</row>
    <row r="41" spans="1:248" s="34" customFormat="1">
      <c r="A41" s="190" t="s">
        <v>1450</v>
      </c>
      <c r="B41" s="192">
        <v>48</v>
      </c>
      <c r="C41" s="192" t="s">
        <v>388</v>
      </c>
      <c r="D41" s="193">
        <v>990198</v>
      </c>
      <c r="E41" s="194">
        <v>16950.362000000001</v>
      </c>
      <c r="F41" s="195">
        <v>990225</v>
      </c>
      <c r="G41" s="196">
        <v>18772.182000000001</v>
      </c>
      <c r="H41" s="223" t="s">
        <v>433</v>
      </c>
      <c r="I41" s="223" t="s">
        <v>434</v>
      </c>
      <c r="J41" s="198">
        <v>290</v>
      </c>
      <c r="K41" s="200">
        <v>13.9</v>
      </c>
      <c r="L41" s="198">
        <f t="shared" ref="L41:L55" si="1">K41*0.75</f>
        <v>10.425000000000001</v>
      </c>
      <c r="M41" s="200" t="s">
        <v>527</v>
      </c>
      <c r="N41" s="198">
        <v>1219</v>
      </c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</row>
    <row r="42" spans="1:248" s="34" customFormat="1">
      <c r="A42" s="190" t="s">
        <v>1451</v>
      </c>
      <c r="B42" s="192">
        <v>64</v>
      </c>
      <c r="C42" s="192" t="s">
        <v>388</v>
      </c>
      <c r="D42" s="193">
        <v>990200</v>
      </c>
      <c r="E42" s="194">
        <v>20729.709000000003</v>
      </c>
      <c r="F42" s="195">
        <v>990227</v>
      </c>
      <c r="G42" s="196">
        <v>22774.609000000004</v>
      </c>
      <c r="H42" s="223" t="s">
        <v>436</v>
      </c>
      <c r="I42" s="223" t="s">
        <v>437</v>
      </c>
      <c r="J42" s="198">
        <v>330</v>
      </c>
      <c r="K42" s="200">
        <v>18.7</v>
      </c>
      <c r="L42" s="198">
        <f t="shared" si="1"/>
        <v>14.024999999999999</v>
      </c>
      <c r="M42" s="200" t="s">
        <v>528</v>
      </c>
      <c r="N42" s="198">
        <v>1487</v>
      </c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</row>
    <row r="43" spans="1:248" s="34" customFormat="1">
      <c r="A43" s="190" t="s">
        <v>1452</v>
      </c>
      <c r="B43" s="192">
        <v>80</v>
      </c>
      <c r="C43" s="192" t="s">
        <v>388</v>
      </c>
      <c r="D43" s="193">
        <v>990202</v>
      </c>
      <c r="E43" s="194">
        <v>23395.515000000003</v>
      </c>
      <c r="F43" s="195">
        <v>990229</v>
      </c>
      <c r="G43" s="196">
        <v>25440.415000000005</v>
      </c>
      <c r="H43" s="223" t="s">
        <v>440</v>
      </c>
      <c r="I43" s="223" t="s">
        <v>441</v>
      </c>
      <c r="J43" s="198">
        <v>330</v>
      </c>
      <c r="K43" s="200">
        <v>22.6</v>
      </c>
      <c r="L43" s="198">
        <f t="shared" si="1"/>
        <v>16.950000000000003</v>
      </c>
      <c r="M43" s="200" t="s">
        <v>528</v>
      </c>
      <c r="N43" s="198">
        <v>1593</v>
      </c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</row>
    <row r="44" spans="1:248" s="34" customFormat="1">
      <c r="A44" s="190" t="s">
        <v>1453</v>
      </c>
      <c r="B44" s="192">
        <v>108</v>
      </c>
      <c r="C44" s="192" t="s">
        <v>388</v>
      </c>
      <c r="D44" s="210">
        <v>990203</v>
      </c>
      <c r="E44" s="194">
        <v>27046.591000000004</v>
      </c>
      <c r="F44" s="195">
        <v>990230</v>
      </c>
      <c r="G44" s="196">
        <v>30244.071000000004</v>
      </c>
      <c r="H44" s="223" t="s">
        <v>443</v>
      </c>
      <c r="I44" s="223" t="s">
        <v>444</v>
      </c>
      <c r="J44" s="198">
        <v>380</v>
      </c>
      <c r="K44" s="200">
        <v>41.6</v>
      </c>
      <c r="L44" s="198">
        <f t="shared" si="1"/>
        <v>31.200000000000003</v>
      </c>
      <c r="M44" s="200" t="s">
        <v>529</v>
      </c>
      <c r="N44" s="198">
        <v>2179</v>
      </c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</row>
    <row r="45" spans="1:248" s="34" customFormat="1">
      <c r="A45" s="190" t="s">
        <v>1454</v>
      </c>
      <c r="B45" s="192">
        <v>120</v>
      </c>
      <c r="C45" s="192" t="s">
        <v>388</v>
      </c>
      <c r="D45" s="193">
        <v>990204</v>
      </c>
      <c r="E45" s="194">
        <v>28043.015000000003</v>
      </c>
      <c r="F45" s="195">
        <v>990231</v>
      </c>
      <c r="G45" s="196">
        <v>31240.495000000003</v>
      </c>
      <c r="H45" s="223" t="s">
        <v>447</v>
      </c>
      <c r="I45" s="223" t="s">
        <v>448</v>
      </c>
      <c r="J45" s="198">
        <v>380</v>
      </c>
      <c r="K45" s="198">
        <v>41.6</v>
      </c>
      <c r="L45" s="198">
        <f t="shared" si="1"/>
        <v>31.200000000000003</v>
      </c>
      <c r="M45" s="200" t="s">
        <v>529</v>
      </c>
      <c r="N45" s="198">
        <v>2189</v>
      </c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</row>
    <row r="46" spans="1:248" s="34" customFormat="1">
      <c r="A46" s="190" t="s">
        <v>1455</v>
      </c>
      <c r="B46" s="192">
        <v>144</v>
      </c>
      <c r="C46" s="192" t="s">
        <v>388</v>
      </c>
      <c r="D46" s="193">
        <v>990205</v>
      </c>
      <c r="E46" s="194">
        <v>29998.683000000005</v>
      </c>
      <c r="F46" s="195">
        <v>990232</v>
      </c>
      <c r="G46" s="196">
        <v>33865.403000000006</v>
      </c>
      <c r="H46" s="223" t="s">
        <v>450</v>
      </c>
      <c r="I46" s="223" t="s">
        <v>451</v>
      </c>
      <c r="J46" s="198">
        <v>380</v>
      </c>
      <c r="K46" s="198">
        <v>41.6</v>
      </c>
      <c r="L46" s="198">
        <f t="shared" si="1"/>
        <v>31.200000000000003</v>
      </c>
      <c r="M46" s="200" t="s">
        <v>530</v>
      </c>
      <c r="N46" s="198">
        <v>2349</v>
      </c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2"/>
      <c r="HN46" s="222"/>
      <c r="HO46" s="222"/>
      <c r="HP46" s="222"/>
      <c r="HQ46" s="222"/>
      <c r="HR46" s="222"/>
      <c r="HS46" s="222"/>
      <c r="HT46" s="222"/>
      <c r="HU46" s="222"/>
      <c r="HV46" s="222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</row>
    <row r="47" spans="1:248" s="34" customFormat="1" ht="26.4">
      <c r="A47" s="190" t="s">
        <v>1456</v>
      </c>
      <c r="B47" s="192">
        <v>160</v>
      </c>
      <c r="C47" s="192" t="s">
        <v>388</v>
      </c>
      <c r="D47" s="193">
        <v>990206</v>
      </c>
      <c r="E47" s="194">
        <v>36072.036000000007</v>
      </c>
      <c r="F47" s="195">
        <v>990233</v>
      </c>
      <c r="G47" s="196">
        <v>39938.756000000001</v>
      </c>
      <c r="H47" s="223" t="s">
        <v>453</v>
      </c>
      <c r="I47" s="223" t="s">
        <v>454</v>
      </c>
      <c r="J47" s="198">
        <v>480</v>
      </c>
      <c r="K47" s="198">
        <v>41.6</v>
      </c>
      <c r="L47" s="198">
        <f t="shared" si="1"/>
        <v>31.200000000000003</v>
      </c>
      <c r="M47" s="200" t="s">
        <v>530</v>
      </c>
      <c r="N47" s="198">
        <v>2403</v>
      </c>
      <c r="GZ47" s="222"/>
      <c r="HA47" s="222"/>
      <c r="HB47" s="222"/>
      <c r="HC47" s="222"/>
      <c r="HD47" s="222"/>
      <c r="HE47" s="222"/>
      <c r="HF47" s="222"/>
      <c r="HG47" s="222"/>
      <c r="HH47" s="222"/>
      <c r="HI47" s="222"/>
      <c r="HJ47" s="222"/>
      <c r="HK47" s="222"/>
      <c r="HL47" s="222"/>
      <c r="HM47" s="222"/>
      <c r="HN47" s="222"/>
      <c r="HO47" s="222"/>
      <c r="HP47" s="222"/>
      <c r="HQ47" s="222"/>
      <c r="HR47" s="222"/>
      <c r="HS47" s="222"/>
      <c r="HT47" s="222"/>
      <c r="HU47" s="222"/>
      <c r="HV47" s="222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</row>
    <row r="48" spans="1:248" s="34" customFormat="1" ht="26.4">
      <c r="A48" s="190" t="s">
        <v>1457</v>
      </c>
      <c r="B48" s="192">
        <v>182</v>
      </c>
      <c r="C48" s="192" t="s">
        <v>388</v>
      </c>
      <c r="D48" s="193">
        <v>990207</v>
      </c>
      <c r="E48" s="194">
        <v>46183.13700000001</v>
      </c>
      <c r="F48" s="195">
        <v>990234</v>
      </c>
      <c r="G48" s="196">
        <v>50049.857000000004</v>
      </c>
      <c r="H48" s="223" t="s">
        <v>457</v>
      </c>
      <c r="I48" s="223" t="s">
        <v>458</v>
      </c>
      <c r="J48" s="198">
        <v>480</v>
      </c>
      <c r="K48" s="200">
        <v>50.3</v>
      </c>
      <c r="L48" s="198">
        <f t="shared" si="1"/>
        <v>37.724999999999994</v>
      </c>
      <c r="M48" s="200" t="s">
        <v>530</v>
      </c>
      <c r="N48" s="198">
        <v>2565</v>
      </c>
      <c r="GZ48" s="222"/>
      <c r="HA48" s="222"/>
      <c r="HB48" s="222"/>
      <c r="HC48" s="222"/>
      <c r="HD48" s="222"/>
      <c r="HE48" s="222"/>
      <c r="HF48" s="222"/>
      <c r="HG48" s="222"/>
      <c r="HH48" s="222"/>
      <c r="HI48" s="222"/>
      <c r="HJ48" s="222"/>
      <c r="HK48" s="222"/>
      <c r="HL48" s="222"/>
      <c r="HM48" s="222"/>
      <c r="HN48" s="222"/>
      <c r="HO48" s="222"/>
      <c r="HP48" s="222"/>
      <c r="HQ48" s="222"/>
      <c r="HR48" s="222"/>
      <c r="HS48" s="222"/>
      <c r="HT48" s="222"/>
      <c r="HU48" s="222"/>
      <c r="HV48" s="222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</row>
    <row r="49" spans="1:248" s="34" customFormat="1" ht="26.4">
      <c r="A49" s="190" t="s">
        <v>1458</v>
      </c>
      <c r="B49" s="192">
        <v>200</v>
      </c>
      <c r="C49" s="192" t="s">
        <v>388</v>
      </c>
      <c r="D49" s="193">
        <v>990208</v>
      </c>
      <c r="E49" s="194">
        <v>47188.856000000014</v>
      </c>
      <c r="F49" s="195">
        <v>990235</v>
      </c>
      <c r="G49" s="196">
        <v>51055.576000000008</v>
      </c>
      <c r="H49" s="223" t="s">
        <v>460</v>
      </c>
      <c r="I49" s="223" t="s">
        <v>458</v>
      </c>
      <c r="J49" s="198">
        <v>480</v>
      </c>
      <c r="K49" s="200">
        <v>55.6</v>
      </c>
      <c r="L49" s="198">
        <f t="shared" si="1"/>
        <v>41.7</v>
      </c>
      <c r="M49" s="200" t="s">
        <v>530</v>
      </c>
      <c r="N49" s="198">
        <v>2620</v>
      </c>
      <c r="GZ49" s="222"/>
      <c r="HA49" s="222"/>
      <c r="HB49" s="222"/>
      <c r="HC49" s="222"/>
      <c r="HD49" s="222"/>
      <c r="HE49" s="222"/>
      <c r="HF49" s="222"/>
      <c r="HG49" s="222"/>
      <c r="HH49" s="222"/>
      <c r="HI49" s="222"/>
      <c r="HJ49" s="222"/>
      <c r="HK49" s="222"/>
      <c r="HL49" s="222"/>
      <c r="HM49" s="222"/>
      <c r="HN49" s="222"/>
      <c r="HO49" s="222"/>
      <c r="HP49" s="222"/>
      <c r="HQ49" s="222"/>
      <c r="HR49" s="222"/>
      <c r="HS49" s="222"/>
      <c r="HT49" s="222"/>
      <c r="HU49" s="222"/>
      <c r="HV49" s="222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</row>
    <row r="50" spans="1:248" s="34" customFormat="1" ht="26.4">
      <c r="A50" s="190" t="s">
        <v>1459</v>
      </c>
      <c r="B50" s="192">
        <v>220</v>
      </c>
      <c r="C50" s="192" t="s">
        <v>388</v>
      </c>
      <c r="D50" s="203" t="s">
        <v>531</v>
      </c>
      <c r="E50" s="194">
        <v>51864.312500000007</v>
      </c>
      <c r="F50" s="212" t="s">
        <v>532</v>
      </c>
      <c r="G50" s="196">
        <v>56846.432500000003</v>
      </c>
      <c r="H50" s="223" t="s">
        <v>464</v>
      </c>
      <c r="I50" s="223" t="s">
        <v>465</v>
      </c>
      <c r="J50" s="198">
        <v>480</v>
      </c>
      <c r="K50" s="200">
        <v>56</v>
      </c>
      <c r="L50" s="198">
        <f t="shared" si="1"/>
        <v>42</v>
      </c>
      <c r="M50" s="200" t="s">
        <v>533</v>
      </c>
      <c r="N50" s="198">
        <v>3640</v>
      </c>
      <c r="GZ50" s="222"/>
      <c r="HA50" s="222"/>
      <c r="HB50" s="222"/>
      <c r="HC50" s="222"/>
      <c r="HD50" s="222"/>
      <c r="HE50" s="222"/>
      <c r="HF50" s="222"/>
      <c r="HG50" s="222"/>
      <c r="HH50" s="222"/>
      <c r="HI50" s="222"/>
      <c r="HJ50" s="222"/>
      <c r="HK50" s="222"/>
      <c r="HL50" s="222"/>
      <c r="HM50" s="222"/>
      <c r="HN50" s="222"/>
      <c r="HO50" s="222"/>
      <c r="HP50" s="222"/>
      <c r="HQ50" s="222"/>
      <c r="HR50" s="222"/>
      <c r="HS50" s="222"/>
      <c r="HT50" s="222"/>
      <c r="HU50" s="222"/>
      <c r="HV50" s="222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</row>
    <row r="51" spans="1:248" s="34" customFormat="1" ht="26.4">
      <c r="A51" s="190" t="s">
        <v>1460</v>
      </c>
      <c r="B51" s="192">
        <v>240</v>
      </c>
      <c r="C51" s="192" t="s">
        <v>388</v>
      </c>
      <c r="D51" s="193">
        <v>990354</v>
      </c>
      <c r="E51" s="194">
        <v>52977.925000000003</v>
      </c>
      <c r="F51" s="195">
        <v>990355</v>
      </c>
      <c r="G51" s="196">
        <v>57960.044999999998</v>
      </c>
      <c r="H51" s="223" t="s">
        <v>468</v>
      </c>
      <c r="I51" s="223" t="s">
        <v>469</v>
      </c>
      <c r="J51" s="198">
        <v>480</v>
      </c>
      <c r="K51" s="200">
        <v>61</v>
      </c>
      <c r="L51" s="198">
        <f t="shared" si="1"/>
        <v>45.75</v>
      </c>
      <c r="M51" s="200" t="s">
        <v>533</v>
      </c>
      <c r="N51" s="198">
        <v>3650</v>
      </c>
      <c r="GZ51" s="222"/>
      <c r="HA51" s="222"/>
      <c r="HB51" s="222"/>
      <c r="HC51" s="222"/>
      <c r="HD51" s="222"/>
      <c r="HE51" s="222"/>
      <c r="HF51" s="222"/>
      <c r="HG51" s="222"/>
      <c r="HH51" s="222"/>
      <c r="HI51" s="222"/>
      <c r="HJ51" s="222"/>
      <c r="HK51" s="222"/>
      <c r="HL51" s="222"/>
      <c r="HM51" s="222"/>
      <c r="HN51" s="222"/>
      <c r="HO51" s="222"/>
      <c r="HP51" s="222"/>
      <c r="HQ51" s="222"/>
      <c r="HR51" s="222"/>
      <c r="HS51" s="222"/>
      <c r="HT51" s="222"/>
      <c r="HU51" s="222"/>
      <c r="HV51" s="222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</row>
    <row r="52" spans="1:248" s="34" customFormat="1" ht="26.4">
      <c r="A52" s="190" t="s">
        <v>1461</v>
      </c>
      <c r="B52" s="192">
        <v>280</v>
      </c>
      <c r="C52" s="192" t="s">
        <v>388</v>
      </c>
      <c r="D52" s="193">
        <v>990210</v>
      </c>
      <c r="E52" s="194">
        <v>63643.937500000007</v>
      </c>
      <c r="F52" s="195">
        <v>990237</v>
      </c>
      <c r="G52" s="196">
        <v>68626.057499999995</v>
      </c>
      <c r="H52" s="223" t="s">
        <v>471</v>
      </c>
      <c r="I52" s="223" t="s">
        <v>472</v>
      </c>
      <c r="J52" s="198">
        <v>645</v>
      </c>
      <c r="K52" s="200">
        <v>71</v>
      </c>
      <c r="L52" s="198">
        <f t="shared" si="1"/>
        <v>53.25</v>
      </c>
      <c r="M52" s="200" t="s">
        <v>534</v>
      </c>
      <c r="N52" s="198">
        <v>4446</v>
      </c>
      <c r="GZ52" s="222"/>
      <c r="HA52" s="222"/>
      <c r="HB52" s="222"/>
      <c r="HC52" s="222"/>
      <c r="HD52" s="222"/>
      <c r="HE52" s="222"/>
      <c r="HF52" s="222"/>
      <c r="HG52" s="222"/>
      <c r="HH52" s="222"/>
      <c r="HI52" s="222"/>
      <c r="HJ52" s="222"/>
      <c r="HK52" s="222"/>
      <c r="HL52" s="222"/>
      <c r="HM52" s="222"/>
      <c r="HN52" s="222"/>
      <c r="HO52" s="222"/>
      <c r="HP52" s="222"/>
      <c r="HQ52" s="222"/>
      <c r="HR52" s="222"/>
      <c r="HS52" s="222"/>
      <c r="HT52" s="222"/>
      <c r="HU52" s="222"/>
      <c r="HV52" s="222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</row>
    <row r="53" spans="1:248" ht="26.4">
      <c r="A53" s="190" t="s">
        <v>1462</v>
      </c>
      <c r="B53" s="192">
        <v>320</v>
      </c>
      <c r="C53" s="192" t="s">
        <v>388</v>
      </c>
      <c r="D53" s="193">
        <v>990211</v>
      </c>
      <c r="E53" s="194">
        <v>67554.987500000003</v>
      </c>
      <c r="F53" s="195">
        <v>990238</v>
      </c>
      <c r="G53" s="196">
        <v>74154.4375</v>
      </c>
      <c r="H53" s="223" t="s">
        <v>475</v>
      </c>
      <c r="I53" s="223" t="s">
        <v>476</v>
      </c>
      <c r="J53" s="198">
        <v>645</v>
      </c>
      <c r="K53" s="200">
        <v>81</v>
      </c>
      <c r="L53" s="198">
        <f t="shared" si="1"/>
        <v>60.75</v>
      </c>
      <c r="M53" s="200" t="s">
        <v>534</v>
      </c>
      <c r="N53" s="198">
        <v>4530</v>
      </c>
    </row>
    <row r="54" spans="1:248" ht="26.4">
      <c r="A54" s="190" t="s">
        <v>1463</v>
      </c>
      <c r="B54" s="192">
        <v>360</v>
      </c>
      <c r="C54" s="192" t="s">
        <v>388</v>
      </c>
      <c r="D54" s="193">
        <v>990212</v>
      </c>
      <c r="E54" s="194">
        <v>75175.100000000006</v>
      </c>
      <c r="F54" s="195">
        <v>990239</v>
      </c>
      <c r="G54" s="196">
        <v>81774.55</v>
      </c>
      <c r="H54" s="223" t="s">
        <v>478</v>
      </c>
      <c r="I54" s="223" t="s">
        <v>479</v>
      </c>
      <c r="J54" s="198">
        <v>745</v>
      </c>
      <c r="K54" s="198">
        <v>95</v>
      </c>
      <c r="L54" s="198">
        <f t="shared" si="1"/>
        <v>71.25</v>
      </c>
      <c r="M54" s="200" t="s">
        <v>535</v>
      </c>
      <c r="N54" s="198">
        <v>4809</v>
      </c>
    </row>
    <row r="55" spans="1:248" ht="26.4">
      <c r="A55" s="190" t="s">
        <v>1464</v>
      </c>
      <c r="B55" s="192">
        <v>400</v>
      </c>
      <c r="C55" s="192" t="s">
        <v>388</v>
      </c>
      <c r="D55" s="193">
        <v>990213</v>
      </c>
      <c r="E55" s="194">
        <v>79656.362500000003</v>
      </c>
      <c r="F55" s="195">
        <v>990240</v>
      </c>
      <c r="G55" s="196">
        <v>86255.8125</v>
      </c>
      <c r="H55" s="223" t="s">
        <v>482</v>
      </c>
      <c r="I55" s="223" t="s">
        <v>483</v>
      </c>
      <c r="J55" s="198">
        <v>745</v>
      </c>
      <c r="K55" s="198">
        <v>100</v>
      </c>
      <c r="L55" s="198">
        <f t="shared" si="1"/>
        <v>75</v>
      </c>
      <c r="M55" s="200" t="s">
        <v>535</v>
      </c>
      <c r="N55" s="198">
        <v>4991</v>
      </c>
    </row>
    <row r="56" spans="1:248" s="34" customFormat="1">
      <c r="A56" s="11"/>
      <c r="B56" s="10"/>
      <c r="C56" s="57"/>
      <c r="D56" s="57"/>
      <c r="E56" s="10"/>
      <c r="GZ56" s="222"/>
      <c r="HA56" s="222"/>
      <c r="HB56" s="222"/>
      <c r="HC56" s="222"/>
      <c r="HD56" s="222"/>
      <c r="HE56" s="222"/>
      <c r="HF56" s="222"/>
      <c r="HG56" s="222"/>
      <c r="HH56" s="222"/>
      <c r="HI56" s="222"/>
      <c r="HJ56" s="222"/>
      <c r="HK56" s="222"/>
      <c r="HL56" s="222"/>
      <c r="HM56" s="222"/>
      <c r="HN56" s="222"/>
      <c r="HO56" s="222"/>
      <c r="HP56" s="222"/>
      <c r="HQ56" s="222"/>
      <c r="HR56" s="222"/>
      <c r="HS56" s="222"/>
      <c r="HT56" s="222"/>
      <c r="HU56" s="222"/>
      <c r="HV56" s="222"/>
      <c r="HW56" s="547"/>
      <c r="HX56" s="547"/>
      <c r="HY56" s="547"/>
      <c r="HZ56" s="547"/>
      <c r="IA56" s="547"/>
      <c r="IB56" s="547"/>
      <c r="IC56" s="547"/>
      <c r="ID56" s="547"/>
      <c r="IE56" s="547"/>
      <c r="IF56" s="547"/>
      <c r="IG56" s="547"/>
      <c r="IH56" s="547"/>
      <c r="II56" s="547"/>
      <c r="IJ56" s="547"/>
      <c r="IK56" s="547"/>
      <c r="IL56" s="547"/>
      <c r="IM56" s="547"/>
      <c r="IN56" s="547"/>
    </row>
    <row r="57" spans="1:248" s="34" customFormat="1">
      <c r="A57" s="11"/>
      <c r="B57" s="10"/>
      <c r="C57" s="57"/>
      <c r="D57" s="57"/>
      <c r="E57" s="10"/>
      <c r="GZ57" s="222"/>
      <c r="HA57" s="222"/>
      <c r="HB57" s="222"/>
      <c r="HC57" s="222"/>
      <c r="HD57" s="222"/>
      <c r="HE57" s="222"/>
      <c r="HF57" s="222"/>
      <c r="HG57" s="222"/>
      <c r="HH57" s="222"/>
      <c r="HI57" s="222"/>
      <c r="HJ57" s="222"/>
      <c r="HK57" s="222"/>
      <c r="HL57" s="222"/>
      <c r="HM57" s="222"/>
      <c r="HN57" s="222"/>
      <c r="HO57" s="222"/>
      <c r="HP57" s="222"/>
      <c r="HQ57" s="222"/>
      <c r="HR57" s="222"/>
      <c r="HS57" s="222"/>
      <c r="HT57" s="222"/>
      <c r="HU57" s="222"/>
      <c r="HV57" s="222"/>
      <c r="HW57" s="547"/>
      <c r="HX57" s="547"/>
      <c r="HY57" s="547"/>
      <c r="HZ57" s="547"/>
      <c r="IA57" s="547"/>
      <c r="IB57" s="547"/>
      <c r="IC57" s="547"/>
      <c r="ID57" s="547"/>
      <c r="IE57" s="547"/>
      <c r="IF57" s="547"/>
      <c r="IG57" s="547"/>
      <c r="IH57" s="547"/>
      <c r="II57" s="547"/>
      <c r="IJ57" s="547"/>
      <c r="IK57" s="547"/>
      <c r="IL57" s="547"/>
      <c r="IM57" s="547"/>
      <c r="IN57" s="547"/>
    </row>
    <row r="58" spans="1:248" s="12" customFormat="1" ht="33" customHeight="1">
      <c r="A58" s="11"/>
      <c r="B58" s="11"/>
      <c r="C58" s="57"/>
      <c r="D58" s="57"/>
      <c r="F58" s="20"/>
      <c r="G58" s="707"/>
      <c r="H58" s="58"/>
      <c r="I58" s="58"/>
      <c r="J58" s="58"/>
      <c r="K58" s="5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</row>
    <row r="59" spans="1:248" s="12" customFormat="1" ht="12.75" customHeight="1">
      <c r="A59" s="190" t="s">
        <v>423</v>
      </c>
      <c r="B59" s="192">
        <v>10</v>
      </c>
      <c r="C59" s="190" t="s">
        <v>1295</v>
      </c>
      <c r="D59" s="487"/>
      <c r="F59" s="635"/>
      <c r="G59" s="721">
        <f>G6+'Капоты, прицепы'!$E$6</f>
        <v>504411</v>
      </c>
      <c r="H59" s="58"/>
      <c r="I59" s="58"/>
      <c r="J59" s="58"/>
      <c r="K59" s="58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</row>
    <row r="60" spans="1:248" s="12" customFormat="1" ht="12.75" customHeight="1">
      <c r="A60" s="190" t="s">
        <v>425</v>
      </c>
      <c r="B60" s="192">
        <v>16</v>
      </c>
      <c r="C60" s="190" t="s">
        <v>1295</v>
      </c>
      <c r="D60" s="487"/>
      <c r="F60" s="636"/>
      <c r="G60" s="721">
        <f>G7+'Капоты, прицепы'!$E$6</f>
        <v>571812</v>
      </c>
      <c r="H60" s="58"/>
      <c r="I60" s="58"/>
      <c r="J60" s="58"/>
      <c r="K60" s="58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</row>
    <row r="61" spans="1:248" s="12" customFormat="1" ht="12.75" customHeight="1">
      <c r="A61" s="190" t="s">
        <v>427</v>
      </c>
      <c r="B61" s="192">
        <v>24</v>
      </c>
      <c r="C61" s="190" t="s">
        <v>1295</v>
      </c>
      <c r="D61" s="487"/>
      <c r="F61" s="636"/>
      <c r="G61" s="721">
        <f>G8+'Капоты, прицепы'!$E$6</f>
        <v>668325</v>
      </c>
      <c r="H61" s="58"/>
      <c r="I61" s="58"/>
      <c r="J61" s="58"/>
      <c r="K61" s="58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</row>
    <row r="62" spans="1:248" s="12" customFormat="1" ht="12.75" customHeight="1">
      <c r="A62" s="190"/>
      <c r="B62" s="190"/>
      <c r="C62" s="190"/>
      <c r="D62" s="487"/>
      <c r="F62" s="635"/>
      <c r="G62" s="616"/>
      <c r="H62" s="58"/>
      <c r="I62" s="58"/>
      <c r="J62" s="58"/>
      <c r="K62" s="58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</row>
    <row r="63" spans="1:248" s="12" customFormat="1" ht="12.75" customHeight="1">
      <c r="A63" s="190" t="s">
        <v>423</v>
      </c>
      <c r="B63" s="192">
        <v>10</v>
      </c>
      <c r="C63" s="190" t="s">
        <v>1296</v>
      </c>
      <c r="D63" s="487"/>
      <c r="F63" s="635"/>
      <c r="G63" s="721">
        <f>G6+'Капоты, прицепы'!$E$6+'Капоты, прицепы'!$G$24</f>
        <v>555011</v>
      </c>
      <c r="H63" s="58"/>
      <c r="I63" s="58"/>
      <c r="J63" s="58"/>
      <c r="K63" s="58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</row>
    <row r="64" spans="1:248" s="12" customFormat="1" ht="12.75" customHeight="1">
      <c r="A64" s="190" t="s">
        <v>425</v>
      </c>
      <c r="B64" s="192">
        <v>16</v>
      </c>
      <c r="C64" s="190" t="s">
        <v>1296</v>
      </c>
      <c r="D64" s="487"/>
      <c r="F64" s="635"/>
      <c r="G64" s="721">
        <f>G7+'Капоты, прицепы'!$E$6+'Капоты, прицепы'!$G$24</f>
        <v>622412</v>
      </c>
      <c r="H64" s="58"/>
      <c r="I64" s="58"/>
      <c r="J64" s="58"/>
      <c r="K64" s="58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</row>
    <row r="65" spans="1:230" s="12" customFormat="1" ht="12.75" customHeight="1">
      <c r="A65" s="190" t="s">
        <v>427</v>
      </c>
      <c r="B65" s="192">
        <v>24</v>
      </c>
      <c r="C65" s="190" t="s">
        <v>1296</v>
      </c>
      <c r="D65" s="487"/>
      <c r="F65" s="635"/>
      <c r="G65" s="721">
        <f>G8+'Капоты, прицепы'!$E$6+'Капоты, прицепы'!$G$24</f>
        <v>718925</v>
      </c>
      <c r="H65" s="58"/>
      <c r="I65" s="58"/>
      <c r="J65" s="58"/>
      <c r="K65" s="58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</row>
    <row r="66" spans="1:230" s="12" customFormat="1" ht="12.75" customHeight="1">
      <c r="A66" s="190"/>
      <c r="B66" s="190"/>
      <c r="C66" s="190"/>
      <c r="D66" s="487"/>
      <c r="F66" s="635"/>
      <c r="G66" s="616"/>
      <c r="H66" s="58"/>
      <c r="I66" s="58"/>
      <c r="J66" s="58"/>
      <c r="K66" s="58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</row>
    <row r="67" spans="1:230" s="12" customFormat="1" ht="12.75" customHeight="1">
      <c r="A67" s="190" t="s">
        <v>423</v>
      </c>
      <c r="B67" s="192">
        <v>10</v>
      </c>
      <c r="C67" s="190" t="s">
        <v>1297</v>
      </c>
      <c r="D67" s="487"/>
      <c r="F67" s="635"/>
      <c r="G67" s="721">
        <f>G37+'Капоты, прицепы'!$G$24</f>
        <v>615580</v>
      </c>
      <c r="H67" s="58"/>
      <c r="I67" s="58"/>
      <c r="J67" s="58"/>
      <c r="K67" s="58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</row>
    <row r="68" spans="1:230" s="12" customFormat="1" ht="12.75" customHeight="1">
      <c r="A68" s="190" t="s">
        <v>425</v>
      </c>
      <c r="B68" s="192">
        <v>16</v>
      </c>
      <c r="C68" s="190" t="s">
        <v>1297</v>
      </c>
      <c r="D68" s="487"/>
      <c r="F68" s="635"/>
      <c r="G68" s="721">
        <f>G38+'Капоты, прицепы'!$G$24</f>
        <v>680240</v>
      </c>
      <c r="H68" s="58"/>
      <c r="I68" s="58"/>
      <c r="J68" s="58"/>
      <c r="K68" s="58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</row>
    <row r="69" spans="1:230" s="12" customFormat="1" ht="12.75" customHeight="1">
      <c r="A69" s="190" t="s">
        <v>427</v>
      </c>
      <c r="B69" s="192">
        <v>24</v>
      </c>
      <c r="C69" s="190" t="s">
        <v>1297</v>
      </c>
      <c r="D69" s="487"/>
      <c r="F69" s="635"/>
      <c r="G69" s="721">
        <f>G39+'Капоты, прицепы'!$G$24</f>
        <v>781523</v>
      </c>
      <c r="H69" s="58"/>
      <c r="I69" s="58"/>
      <c r="J69" s="58"/>
      <c r="K69" s="58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</row>
    <row r="70" spans="1:230" s="547" customFormat="1">
      <c r="A70" s="11"/>
      <c r="B70" s="10"/>
      <c r="C70" s="57"/>
      <c r="D70" s="57"/>
      <c r="E70" s="10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222"/>
      <c r="HA70" s="222"/>
      <c r="HB70" s="222"/>
      <c r="HC70" s="222"/>
      <c r="HD70" s="222"/>
      <c r="HE70" s="222"/>
      <c r="HF70" s="222"/>
      <c r="HG70" s="222"/>
      <c r="HH70" s="222"/>
      <c r="HI70" s="222"/>
      <c r="HJ70" s="222"/>
      <c r="HK70" s="222"/>
      <c r="HL70" s="222"/>
      <c r="HM70" s="222"/>
      <c r="HN70" s="222"/>
      <c r="HO70" s="222"/>
      <c r="HP70" s="222"/>
      <c r="HQ70" s="222"/>
      <c r="HR70" s="222"/>
      <c r="HS70" s="222"/>
      <c r="HT70" s="222"/>
      <c r="HU70" s="222"/>
      <c r="HV70" s="222"/>
    </row>
    <row r="76" spans="1:230">
      <c r="G76" s="637"/>
    </row>
  </sheetData>
  <sheetProtection selectLockedCells="1" selectUnlockedCells="1"/>
  <mergeCells count="16">
    <mergeCell ref="J4:J5"/>
    <mergeCell ref="A36:C36"/>
    <mergeCell ref="D36:E36"/>
    <mergeCell ref="F36:G36"/>
    <mergeCell ref="H36:N36"/>
    <mergeCell ref="K4:K5"/>
    <mergeCell ref="L4:L5"/>
    <mergeCell ref="M4:M5"/>
    <mergeCell ref="N4:N5"/>
    <mergeCell ref="D5:E5"/>
    <mergeCell ref="F5:G5"/>
    <mergeCell ref="A4:A5"/>
    <mergeCell ref="B4:B5"/>
    <mergeCell ref="C4:C5"/>
    <mergeCell ref="H4:H5"/>
    <mergeCell ref="I4:I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5"/>
  <sheetViews>
    <sheetView zoomScale="80" zoomScaleNormal="80" workbookViewId="0">
      <selection activeCell="O63" sqref="O63"/>
    </sheetView>
  </sheetViews>
  <sheetFormatPr defaultRowHeight="13.2"/>
  <cols>
    <col min="1" max="1" width="22.6640625" customWidth="1"/>
    <col min="2" max="2" width="10.6640625" customWidth="1"/>
    <col min="3" max="3" width="10.6640625" hidden="1" customWidth="1"/>
    <col min="4" max="5" width="10.6640625" customWidth="1"/>
    <col min="6" max="6" width="17.6640625" bestFit="1" customWidth="1"/>
    <col min="7" max="7" width="11.44140625" bestFit="1" customWidth="1"/>
    <col min="8" max="10" width="8.6640625" customWidth="1"/>
    <col min="11" max="11" width="15.6640625" customWidth="1"/>
    <col min="12" max="12" width="6.6640625" customWidth="1"/>
    <col min="13" max="16" width="9.109375" style="188" customWidth="1"/>
  </cols>
  <sheetData>
    <row r="1" spans="1:12" s="396" customFormat="1" ht="12.75" customHeight="1">
      <c r="A1" s="552" t="s">
        <v>1887</v>
      </c>
      <c r="B1" s="523"/>
      <c r="C1" s="524"/>
      <c r="D1" s="526"/>
      <c r="E1" s="527"/>
      <c r="F1" s="528"/>
      <c r="G1" s="528"/>
      <c r="H1" s="528"/>
      <c r="I1" s="528"/>
      <c r="J1" s="528"/>
      <c r="K1" s="528"/>
      <c r="L1" s="528"/>
    </row>
    <row r="2" spans="1:12" s="396" customFormat="1" ht="12.75" customHeight="1">
      <c r="A2" s="553" t="s">
        <v>100</v>
      </c>
      <c r="B2" s="553"/>
      <c r="C2" s="553"/>
      <c r="D2" s="553"/>
      <c r="E2" s="553"/>
      <c r="F2" s="553"/>
      <c r="G2" s="553"/>
      <c r="H2" s="553"/>
      <c r="I2" s="554"/>
      <c r="J2" s="554"/>
      <c r="K2" s="554"/>
      <c r="L2" s="554"/>
    </row>
    <row r="3" spans="1:12" s="396" customFormat="1" ht="12.75" customHeight="1">
      <c r="A3" s="555" t="s">
        <v>993</v>
      </c>
      <c r="B3" s="556"/>
      <c r="C3" s="557"/>
      <c r="D3" s="556"/>
      <c r="E3" s="558"/>
      <c r="F3" s="558"/>
      <c r="G3" s="558"/>
      <c r="H3" s="558"/>
      <c r="I3" s="558"/>
      <c r="J3" s="558"/>
      <c r="K3" s="558"/>
      <c r="L3" s="558"/>
    </row>
    <row r="4" spans="1:12" s="396" customFormat="1" ht="12.75" customHeight="1">
      <c r="A4" s="559"/>
      <c r="B4" s="560"/>
      <c r="C4" s="561"/>
      <c r="D4" s="521"/>
      <c r="E4" s="522"/>
      <c r="F4" s="522"/>
      <c r="G4" s="522"/>
      <c r="H4" s="522"/>
      <c r="I4" s="522"/>
      <c r="J4" s="522"/>
      <c r="K4" s="522"/>
      <c r="L4" s="522"/>
    </row>
    <row r="5" spans="1:12" ht="12.75" customHeight="1">
      <c r="A5" s="1021" t="s">
        <v>17</v>
      </c>
      <c r="B5" s="1021" t="s">
        <v>362</v>
      </c>
      <c r="C5" s="1021" t="s">
        <v>101</v>
      </c>
      <c r="D5" s="189" t="s">
        <v>1822</v>
      </c>
      <c r="E5" s="189" t="s">
        <v>1822</v>
      </c>
      <c r="F5" s="1021" t="s">
        <v>104</v>
      </c>
      <c r="G5" s="1021" t="s">
        <v>106</v>
      </c>
      <c r="H5" s="1021" t="s">
        <v>108</v>
      </c>
      <c r="I5" s="1021" t="s">
        <v>364</v>
      </c>
      <c r="J5" s="1021" t="s">
        <v>365</v>
      </c>
      <c r="K5" s="1021" t="s">
        <v>366</v>
      </c>
      <c r="L5" s="1021" t="s">
        <v>111</v>
      </c>
    </row>
    <row r="6" spans="1:12" ht="12.75" customHeight="1">
      <c r="A6" s="1021"/>
      <c r="B6" s="1021"/>
      <c r="C6" s="1021"/>
      <c r="D6" s="999"/>
      <c r="E6" s="994"/>
      <c r="F6" s="1021"/>
      <c r="G6" s="1021"/>
      <c r="H6" s="1021"/>
      <c r="I6" s="1021"/>
      <c r="J6" s="1021"/>
      <c r="K6" s="1021"/>
      <c r="L6" s="1021"/>
    </row>
    <row r="7" spans="1:12" ht="12.75" customHeight="1">
      <c r="A7" s="190" t="s">
        <v>542</v>
      </c>
      <c r="B7" s="192">
        <v>32</v>
      </c>
      <c r="C7" s="192" t="s">
        <v>368</v>
      </c>
      <c r="D7" s="732">
        <v>9455.875</v>
      </c>
      <c r="E7" s="196">
        <v>11277.695000000002</v>
      </c>
      <c r="F7" s="223" t="s">
        <v>543</v>
      </c>
      <c r="G7" s="223" t="s">
        <v>633</v>
      </c>
      <c r="H7" s="198">
        <v>160</v>
      </c>
      <c r="I7" s="198">
        <v>9.3000000000000007</v>
      </c>
      <c r="J7" s="204">
        <f t="shared" ref="J7:J33" si="0">I7*0.75</f>
        <v>6.9750000000000005</v>
      </c>
      <c r="K7" s="198" t="s">
        <v>634</v>
      </c>
      <c r="L7" s="198">
        <v>844</v>
      </c>
    </row>
    <row r="8" spans="1:12" ht="12.75" customHeight="1">
      <c r="A8" s="190" t="s">
        <v>546</v>
      </c>
      <c r="B8" s="192">
        <v>40</v>
      </c>
      <c r="C8" s="192" t="s">
        <v>368</v>
      </c>
      <c r="D8" s="732">
        <v>10516.577500000001</v>
      </c>
      <c r="E8" s="196">
        <v>12338.397500000001</v>
      </c>
      <c r="F8" s="223" t="s">
        <v>547</v>
      </c>
      <c r="G8" s="223" t="s">
        <v>151</v>
      </c>
      <c r="H8" s="198">
        <v>160</v>
      </c>
      <c r="I8" s="198">
        <v>12.9</v>
      </c>
      <c r="J8" s="204">
        <f t="shared" si="0"/>
        <v>9.6750000000000007</v>
      </c>
      <c r="K8" s="198" t="s">
        <v>634</v>
      </c>
      <c r="L8" s="198">
        <v>918</v>
      </c>
    </row>
    <row r="9" spans="1:12" ht="12.75" customHeight="1">
      <c r="A9" s="190" t="s">
        <v>549</v>
      </c>
      <c r="B9" s="192">
        <v>50</v>
      </c>
      <c r="C9" s="192" t="s">
        <v>368</v>
      </c>
      <c r="D9" s="732">
        <v>10773.119500000003</v>
      </c>
      <c r="E9" s="196">
        <v>12594.939500000002</v>
      </c>
      <c r="F9" s="223" t="s">
        <v>547</v>
      </c>
      <c r="G9" s="223" t="s">
        <v>156</v>
      </c>
      <c r="H9" s="219">
        <v>160</v>
      </c>
      <c r="I9" s="198">
        <v>12.9</v>
      </c>
      <c r="J9" s="204">
        <f t="shared" si="0"/>
        <v>9.6750000000000007</v>
      </c>
      <c r="K9" s="198" t="s">
        <v>634</v>
      </c>
      <c r="L9" s="231">
        <v>948</v>
      </c>
    </row>
    <row r="10" spans="1:12" ht="12.75" customHeight="1">
      <c r="A10" s="190" t="s">
        <v>551</v>
      </c>
      <c r="B10" s="192">
        <v>58</v>
      </c>
      <c r="C10" s="192" t="s">
        <v>368</v>
      </c>
      <c r="D10" s="732">
        <v>12226.8575</v>
      </c>
      <c r="E10" s="196">
        <v>14271.7575</v>
      </c>
      <c r="F10" s="223" t="s">
        <v>552</v>
      </c>
      <c r="G10" s="223" t="s">
        <v>635</v>
      </c>
      <c r="H10" s="219">
        <v>215</v>
      </c>
      <c r="I10" s="219">
        <v>22</v>
      </c>
      <c r="J10" s="204">
        <f t="shared" si="0"/>
        <v>16.5</v>
      </c>
      <c r="K10" s="232" t="s">
        <v>554</v>
      </c>
      <c r="L10" s="231">
        <v>1145</v>
      </c>
    </row>
    <row r="11" spans="1:12" ht="12.75" customHeight="1">
      <c r="A11" s="190" t="s">
        <v>555</v>
      </c>
      <c r="B11" s="192">
        <v>70</v>
      </c>
      <c r="C11" s="192" t="s">
        <v>368</v>
      </c>
      <c r="D11" s="732">
        <v>12514.645</v>
      </c>
      <c r="E11" s="196">
        <v>14559.545</v>
      </c>
      <c r="F11" s="223" t="s">
        <v>552</v>
      </c>
      <c r="G11" s="223" t="s">
        <v>164</v>
      </c>
      <c r="H11" s="219">
        <v>215</v>
      </c>
      <c r="I11" s="219">
        <v>22</v>
      </c>
      <c r="J11" s="204">
        <f t="shared" si="0"/>
        <v>16.5</v>
      </c>
      <c r="K11" s="232" t="s">
        <v>554</v>
      </c>
      <c r="L11" s="231">
        <v>1184</v>
      </c>
    </row>
    <row r="12" spans="1:12" ht="12.75" customHeight="1">
      <c r="A12" s="190" t="s">
        <v>557</v>
      </c>
      <c r="B12" s="192">
        <v>80</v>
      </c>
      <c r="C12" s="192" t="s">
        <v>368</v>
      </c>
      <c r="D12" s="732">
        <v>12851.7675</v>
      </c>
      <c r="E12" s="196">
        <v>14896.6675</v>
      </c>
      <c r="F12" s="223" t="s">
        <v>552</v>
      </c>
      <c r="G12" s="223" t="s">
        <v>168</v>
      </c>
      <c r="H12" s="219">
        <v>215</v>
      </c>
      <c r="I12" s="219">
        <v>22</v>
      </c>
      <c r="J12" s="204">
        <f t="shared" si="0"/>
        <v>16.5</v>
      </c>
      <c r="K12" s="232" t="s">
        <v>554</v>
      </c>
      <c r="L12" s="231">
        <v>1215</v>
      </c>
    </row>
    <row r="13" spans="1:12" ht="12.75" customHeight="1">
      <c r="A13" s="190" t="s">
        <v>559</v>
      </c>
      <c r="B13" s="192">
        <v>90</v>
      </c>
      <c r="C13" s="192" t="s">
        <v>368</v>
      </c>
      <c r="D13" s="732">
        <v>15155.712000000001</v>
      </c>
      <c r="E13" s="196">
        <v>18353.192000000003</v>
      </c>
      <c r="F13" s="223" t="s">
        <v>560</v>
      </c>
      <c r="G13" s="223" t="s">
        <v>171</v>
      </c>
      <c r="H13" s="198">
        <v>215</v>
      </c>
      <c r="I13" s="198">
        <v>27</v>
      </c>
      <c r="J13" s="204">
        <f t="shared" si="0"/>
        <v>20.25</v>
      </c>
      <c r="K13" s="232" t="s">
        <v>554</v>
      </c>
      <c r="L13" s="198">
        <v>1251</v>
      </c>
    </row>
    <row r="14" spans="1:12" ht="12.75" customHeight="1">
      <c r="A14" s="190" t="s">
        <v>562</v>
      </c>
      <c r="B14" s="192">
        <v>105</v>
      </c>
      <c r="C14" s="192" t="s">
        <v>368</v>
      </c>
      <c r="D14" s="732">
        <v>16287.128000000001</v>
      </c>
      <c r="E14" s="196">
        <v>19484.608</v>
      </c>
      <c r="F14" s="223" t="s">
        <v>563</v>
      </c>
      <c r="G14" s="223" t="s">
        <v>636</v>
      </c>
      <c r="H14" s="198">
        <v>270</v>
      </c>
      <c r="I14" s="198">
        <v>30</v>
      </c>
      <c r="J14" s="204">
        <f t="shared" si="0"/>
        <v>22.5</v>
      </c>
      <c r="K14" s="232" t="s">
        <v>565</v>
      </c>
      <c r="L14" s="198">
        <v>1384</v>
      </c>
    </row>
    <row r="15" spans="1:12" ht="12.75" customHeight="1">
      <c r="A15" s="190" t="s">
        <v>566</v>
      </c>
      <c r="B15" s="192">
        <v>128</v>
      </c>
      <c r="C15" s="192" t="s">
        <v>368</v>
      </c>
      <c r="D15" s="732">
        <v>20275.040500000003</v>
      </c>
      <c r="E15" s="196">
        <v>24141.760500000004</v>
      </c>
      <c r="F15" s="223" t="s">
        <v>567</v>
      </c>
      <c r="G15" s="223" t="s">
        <v>637</v>
      </c>
      <c r="H15" s="198">
        <v>270</v>
      </c>
      <c r="I15" s="198">
        <v>42</v>
      </c>
      <c r="J15" s="204">
        <f t="shared" si="0"/>
        <v>31.5</v>
      </c>
      <c r="K15" s="232" t="s">
        <v>569</v>
      </c>
      <c r="L15" s="198">
        <v>1659</v>
      </c>
    </row>
    <row r="16" spans="1:12" ht="12.75" customHeight="1">
      <c r="A16" s="190" t="s">
        <v>570</v>
      </c>
      <c r="B16" s="192">
        <v>144</v>
      </c>
      <c r="C16" s="192" t="s">
        <v>368</v>
      </c>
      <c r="D16" s="732">
        <v>20830.881500000003</v>
      </c>
      <c r="E16" s="196">
        <v>24697.601500000004</v>
      </c>
      <c r="F16" s="223" t="s">
        <v>567</v>
      </c>
      <c r="G16" s="223" t="s">
        <v>539</v>
      </c>
      <c r="H16" s="219">
        <v>270</v>
      </c>
      <c r="I16" s="219">
        <v>42</v>
      </c>
      <c r="J16" s="204">
        <f t="shared" si="0"/>
        <v>31.5</v>
      </c>
      <c r="K16" s="232" t="s">
        <v>572</v>
      </c>
      <c r="L16" s="198">
        <v>1735</v>
      </c>
    </row>
    <row r="17" spans="1:12" ht="12.75" customHeight="1">
      <c r="A17" s="190" t="s">
        <v>573</v>
      </c>
      <c r="B17" s="192">
        <v>160</v>
      </c>
      <c r="C17" s="192" t="s">
        <v>368</v>
      </c>
      <c r="D17" s="732">
        <v>25790.693500000001</v>
      </c>
      <c r="E17" s="196">
        <v>29657.413500000002</v>
      </c>
      <c r="F17" s="223" t="s">
        <v>574</v>
      </c>
      <c r="G17" s="223" t="s">
        <v>189</v>
      </c>
      <c r="H17" s="219">
        <v>310</v>
      </c>
      <c r="I17" s="219">
        <v>45</v>
      </c>
      <c r="J17" s="204">
        <f t="shared" si="0"/>
        <v>33.75</v>
      </c>
      <c r="K17" s="232" t="s">
        <v>638</v>
      </c>
      <c r="L17" s="231">
        <v>1887</v>
      </c>
    </row>
    <row r="18" spans="1:12" ht="12.75" customHeight="1">
      <c r="A18" s="190" t="s">
        <v>577</v>
      </c>
      <c r="B18" s="192">
        <v>180</v>
      </c>
      <c r="C18" s="192" t="s">
        <v>368</v>
      </c>
      <c r="D18" s="732">
        <v>28671.857499999998</v>
      </c>
      <c r="E18" s="196">
        <v>32538.577499999999</v>
      </c>
      <c r="F18" s="223" t="s">
        <v>578</v>
      </c>
      <c r="G18" s="223" t="s">
        <v>639</v>
      </c>
      <c r="H18" s="219">
        <v>310</v>
      </c>
      <c r="I18" s="219">
        <v>53</v>
      </c>
      <c r="J18" s="204">
        <f t="shared" si="0"/>
        <v>39.75</v>
      </c>
      <c r="K18" s="232" t="s">
        <v>580</v>
      </c>
      <c r="L18" s="231">
        <v>1930</v>
      </c>
    </row>
    <row r="19" spans="1:12" ht="12.75" customHeight="1">
      <c r="A19" s="190" t="s">
        <v>581</v>
      </c>
      <c r="B19" s="192">
        <v>200</v>
      </c>
      <c r="C19" s="192" t="s">
        <v>368</v>
      </c>
      <c r="D19" s="732">
        <v>28836.307499999999</v>
      </c>
      <c r="E19" s="196">
        <v>32703.0275</v>
      </c>
      <c r="F19" s="223" t="s">
        <v>578</v>
      </c>
      <c r="G19" s="223" t="s">
        <v>190</v>
      </c>
      <c r="H19" s="219">
        <v>310</v>
      </c>
      <c r="I19" s="219">
        <v>53</v>
      </c>
      <c r="J19" s="204">
        <f t="shared" si="0"/>
        <v>39.75</v>
      </c>
      <c r="K19" s="232" t="s">
        <v>580</v>
      </c>
      <c r="L19" s="231">
        <v>1986</v>
      </c>
    </row>
    <row r="20" spans="1:12" ht="12.75" customHeight="1">
      <c r="A20" s="190" t="s">
        <v>583</v>
      </c>
      <c r="B20" s="192">
        <v>240</v>
      </c>
      <c r="C20" s="192" t="s">
        <v>368</v>
      </c>
      <c r="D20" s="732">
        <v>32806.130499999999</v>
      </c>
      <c r="E20" s="196">
        <v>37788.250499999995</v>
      </c>
      <c r="F20" s="223" t="s">
        <v>584</v>
      </c>
      <c r="G20" s="223" t="s">
        <v>540</v>
      </c>
      <c r="H20" s="219">
        <v>420</v>
      </c>
      <c r="I20" s="219">
        <v>61</v>
      </c>
      <c r="J20" s="204">
        <f t="shared" si="0"/>
        <v>45.75</v>
      </c>
      <c r="K20" s="232" t="s">
        <v>640</v>
      </c>
      <c r="L20" s="231">
        <v>3080</v>
      </c>
    </row>
    <row r="21" spans="1:12" ht="12.75" customHeight="1">
      <c r="A21" s="190" t="s">
        <v>587</v>
      </c>
      <c r="B21" s="192">
        <v>250</v>
      </c>
      <c r="C21" s="192" t="s">
        <v>368</v>
      </c>
      <c r="D21" s="732">
        <v>34021.415999999997</v>
      </c>
      <c r="E21" s="196">
        <v>39003.536</v>
      </c>
      <c r="F21" s="223" t="s">
        <v>588</v>
      </c>
      <c r="G21" s="223" t="s">
        <v>206</v>
      </c>
      <c r="H21" s="219">
        <v>420</v>
      </c>
      <c r="I21" s="219">
        <v>52</v>
      </c>
      <c r="J21" s="204">
        <f t="shared" si="0"/>
        <v>39</v>
      </c>
      <c r="K21" s="232" t="s">
        <v>640</v>
      </c>
      <c r="L21" s="231">
        <v>2868</v>
      </c>
    </row>
    <row r="22" spans="1:12" ht="12.75" customHeight="1">
      <c r="A22" s="190" t="s">
        <v>590</v>
      </c>
      <c r="B22" s="192">
        <v>262</v>
      </c>
      <c r="C22" s="192" t="s">
        <v>368</v>
      </c>
      <c r="D22" s="732">
        <v>36251.358</v>
      </c>
      <c r="E22" s="196">
        <v>41233.477999999996</v>
      </c>
      <c r="F22" s="223" t="s">
        <v>591</v>
      </c>
      <c r="G22" s="223" t="s">
        <v>641</v>
      </c>
      <c r="H22" s="198">
        <v>420</v>
      </c>
      <c r="I22" s="198">
        <v>69</v>
      </c>
      <c r="J22" s="204">
        <f t="shared" si="0"/>
        <v>51.75</v>
      </c>
      <c r="K22" s="232" t="s">
        <v>640</v>
      </c>
      <c r="L22" s="198">
        <v>2990</v>
      </c>
    </row>
    <row r="23" spans="1:12" ht="12.75" customHeight="1">
      <c r="A23" s="190" t="s">
        <v>592</v>
      </c>
      <c r="B23" s="192">
        <v>280</v>
      </c>
      <c r="C23" s="192" t="s">
        <v>368</v>
      </c>
      <c r="D23" s="732">
        <v>40301.761500000001</v>
      </c>
      <c r="E23" s="196">
        <v>45283.881499999996</v>
      </c>
      <c r="F23" s="223" t="s">
        <v>593</v>
      </c>
      <c r="G23" s="223" t="s">
        <v>297</v>
      </c>
      <c r="H23" s="198">
        <v>420</v>
      </c>
      <c r="I23" s="198">
        <v>72</v>
      </c>
      <c r="J23" s="204">
        <f t="shared" si="0"/>
        <v>54</v>
      </c>
      <c r="K23" s="232" t="s">
        <v>640</v>
      </c>
      <c r="L23" s="198">
        <v>3232</v>
      </c>
    </row>
    <row r="24" spans="1:12" ht="12.75" customHeight="1">
      <c r="A24" s="190" t="s">
        <v>595</v>
      </c>
      <c r="B24" s="225">
        <v>320</v>
      </c>
      <c r="C24" s="192" t="s">
        <v>368</v>
      </c>
      <c r="D24" s="732">
        <v>49514.250500000009</v>
      </c>
      <c r="E24" s="196">
        <v>56113.700500000006</v>
      </c>
      <c r="F24" s="223" t="s">
        <v>596</v>
      </c>
      <c r="G24" s="223" t="s">
        <v>212</v>
      </c>
      <c r="H24" s="228">
        <v>475</v>
      </c>
      <c r="I24" s="228">
        <v>89</v>
      </c>
      <c r="J24" s="204">
        <f t="shared" si="0"/>
        <v>66.75</v>
      </c>
      <c r="K24" s="232" t="s">
        <v>642</v>
      </c>
      <c r="L24" s="228">
        <v>3287</v>
      </c>
    </row>
    <row r="25" spans="1:12" ht="12.75" customHeight="1">
      <c r="A25" s="239" t="s">
        <v>599</v>
      </c>
      <c r="B25" s="235">
        <v>360</v>
      </c>
      <c r="C25" s="192" t="s">
        <v>368</v>
      </c>
      <c r="D25" s="732">
        <v>66082.588000000003</v>
      </c>
      <c r="E25" s="196">
        <v>72682.038000000015</v>
      </c>
      <c r="F25" s="236" t="s">
        <v>600</v>
      </c>
      <c r="G25" s="223" t="s">
        <v>215</v>
      </c>
      <c r="H25" s="237">
        <v>610</v>
      </c>
      <c r="I25" s="237">
        <v>97</v>
      </c>
      <c r="J25" s="204">
        <f t="shared" si="0"/>
        <v>72.75</v>
      </c>
      <c r="K25" s="198" t="s">
        <v>602</v>
      </c>
      <c r="L25" s="237">
        <v>4320</v>
      </c>
    </row>
    <row r="26" spans="1:12" ht="12.75" customHeight="1">
      <c r="A26" s="190" t="s">
        <v>603</v>
      </c>
      <c r="B26" s="192">
        <v>400</v>
      </c>
      <c r="C26" s="192" t="s">
        <v>368</v>
      </c>
      <c r="D26" s="732">
        <v>69485.058499999999</v>
      </c>
      <c r="E26" s="196">
        <v>76084.508499999996</v>
      </c>
      <c r="F26" s="236" t="s">
        <v>604</v>
      </c>
      <c r="G26" s="223" t="s">
        <v>217</v>
      </c>
      <c r="H26" s="198">
        <v>610</v>
      </c>
      <c r="I26" s="219">
        <v>91</v>
      </c>
      <c r="J26" s="204">
        <f t="shared" si="0"/>
        <v>68.25</v>
      </c>
      <c r="K26" s="228" t="s">
        <v>643</v>
      </c>
      <c r="L26" s="198">
        <v>4164</v>
      </c>
    </row>
    <row r="27" spans="1:12" ht="12.75" customHeight="1">
      <c r="A27" s="233" t="s">
        <v>606</v>
      </c>
      <c r="B27" s="192">
        <v>455</v>
      </c>
      <c r="C27" s="225" t="s">
        <v>368</v>
      </c>
      <c r="D27" s="732">
        <v>77709.203000000009</v>
      </c>
      <c r="E27" s="196">
        <v>85108.023000000001</v>
      </c>
      <c r="F27" s="223" t="s">
        <v>607</v>
      </c>
      <c r="G27" s="223" t="s">
        <v>644</v>
      </c>
      <c r="H27" s="198">
        <v>500</v>
      </c>
      <c r="I27" s="219">
        <v>113</v>
      </c>
      <c r="J27" s="204">
        <f t="shared" si="0"/>
        <v>84.75</v>
      </c>
      <c r="K27" s="228" t="s">
        <v>643</v>
      </c>
      <c r="L27" s="231">
        <v>4610</v>
      </c>
    </row>
    <row r="28" spans="1:12" ht="12.75" customHeight="1">
      <c r="A28" s="233" t="s">
        <v>609</v>
      </c>
      <c r="B28" s="192">
        <v>500</v>
      </c>
      <c r="C28" s="192" t="s">
        <v>368</v>
      </c>
      <c r="D28" s="732">
        <v>81307.369000000021</v>
      </c>
      <c r="E28" s="196">
        <v>88706.189000000013</v>
      </c>
      <c r="F28" s="223" t="s">
        <v>610</v>
      </c>
      <c r="G28" s="223" t="s">
        <v>222</v>
      </c>
      <c r="H28" s="198">
        <v>500</v>
      </c>
      <c r="I28" s="219">
        <v>128</v>
      </c>
      <c r="J28" s="204">
        <f t="shared" si="0"/>
        <v>96</v>
      </c>
      <c r="K28" s="228" t="s">
        <v>643</v>
      </c>
      <c r="L28" s="231">
        <v>4575</v>
      </c>
    </row>
    <row r="29" spans="1:12" ht="12.75" customHeight="1">
      <c r="A29" s="240" t="s">
        <v>612</v>
      </c>
      <c r="B29" s="192">
        <v>520</v>
      </c>
      <c r="C29" s="225" t="s">
        <v>368</v>
      </c>
      <c r="D29" s="732">
        <v>104478.37400000001</v>
      </c>
      <c r="E29" s="196">
        <v>112769.514</v>
      </c>
      <c r="F29" s="223" t="s">
        <v>613</v>
      </c>
      <c r="G29" s="223" t="s">
        <v>541</v>
      </c>
      <c r="H29" s="198">
        <v>500</v>
      </c>
      <c r="I29" s="219">
        <v>143</v>
      </c>
      <c r="J29" s="204">
        <f t="shared" si="0"/>
        <v>107.25</v>
      </c>
      <c r="K29" s="228" t="s">
        <v>643</v>
      </c>
      <c r="L29" s="231">
        <v>4730</v>
      </c>
    </row>
    <row r="30" spans="1:12" ht="12.75" customHeight="1">
      <c r="A30" s="190" t="s">
        <v>615</v>
      </c>
      <c r="B30" s="192">
        <v>600</v>
      </c>
      <c r="C30" s="192" t="s">
        <v>368</v>
      </c>
      <c r="D30" s="732">
        <v>126327.20100000002</v>
      </c>
      <c r="E30" s="196">
        <v>134618.34100000001</v>
      </c>
      <c r="F30" s="223" t="s">
        <v>616</v>
      </c>
      <c r="G30" s="223" t="s">
        <v>227</v>
      </c>
      <c r="H30" s="198" t="s">
        <v>519</v>
      </c>
      <c r="I30" s="219">
        <v>167</v>
      </c>
      <c r="J30" s="204">
        <f t="shared" si="0"/>
        <v>125.25</v>
      </c>
      <c r="K30" s="232" t="s">
        <v>645</v>
      </c>
      <c r="L30" s="231">
        <v>5324</v>
      </c>
    </row>
    <row r="31" spans="1:12" ht="12.75" customHeight="1">
      <c r="A31" s="190" t="s">
        <v>619</v>
      </c>
      <c r="B31" s="192">
        <v>727</v>
      </c>
      <c r="C31" s="192" t="s">
        <v>368</v>
      </c>
      <c r="D31" s="732">
        <v>142125.91250000001</v>
      </c>
      <c r="E31" s="196">
        <v>151495.27249999999</v>
      </c>
      <c r="F31" s="223" t="s">
        <v>620</v>
      </c>
      <c r="G31" s="223" t="s">
        <v>646</v>
      </c>
      <c r="H31" s="198" t="s">
        <v>519</v>
      </c>
      <c r="I31" s="219">
        <v>191</v>
      </c>
      <c r="J31" s="204">
        <f t="shared" si="0"/>
        <v>143.25</v>
      </c>
      <c r="K31" s="232" t="s">
        <v>645</v>
      </c>
      <c r="L31" s="231">
        <v>7571</v>
      </c>
    </row>
    <row r="32" spans="1:12" ht="12.75" customHeight="1">
      <c r="A32" s="190" t="s">
        <v>622</v>
      </c>
      <c r="B32" s="192">
        <v>800</v>
      </c>
      <c r="C32" s="192" t="s">
        <v>368</v>
      </c>
      <c r="D32" s="732">
        <v>170075.83450000003</v>
      </c>
      <c r="E32" s="196">
        <v>179445.19450000004</v>
      </c>
      <c r="F32" s="223" t="s">
        <v>623</v>
      </c>
      <c r="G32" s="223" t="s">
        <v>241</v>
      </c>
      <c r="H32" s="198" t="s">
        <v>519</v>
      </c>
      <c r="I32" s="219">
        <v>209</v>
      </c>
      <c r="J32" s="204">
        <f t="shared" si="0"/>
        <v>156.75</v>
      </c>
      <c r="K32" s="232" t="s">
        <v>647</v>
      </c>
      <c r="L32" s="231">
        <v>7736</v>
      </c>
    </row>
    <row r="33" spans="1:12" ht="12.75" customHeight="1">
      <c r="A33" s="190" t="s">
        <v>626</v>
      </c>
      <c r="B33" s="192">
        <v>900</v>
      </c>
      <c r="C33" s="192" t="s">
        <v>368</v>
      </c>
      <c r="D33" s="732">
        <v>191446.11200000002</v>
      </c>
      <c r="E33" s="196">
        <v>210407.91200000004</v>
      </c>
      <c r="F33" s="223" t="s">
        <v>627</v>
      </c>
      <c r="G33" s="223" t="s">
        <v>245</v>
      </c>
      <c r="H33" s="198" t="s">
        <v>519</v>
      </c>
      <c r="I33" s="219">
        <v>256</v>
      </c>
      <c r="J33" s="204">
        <f t="shared" si="0"/>
        <v>192</v>
      </c>
      <c r="K33" s="232" t="s">
        <v>647</v>
      </c>
      <c r="L33" s="231">
        <v>8548</v>
      </c>
    </row>
    <row r="34" spans="1:12" ht="12.75" customHeight="1">
      <c r="A34" s="1034"/>
      <c r="B34" s="1034"/>
      <c r="C34" s="1034"/>
      <c r="D34" s="1001"/>
      <c r="E34" s="994"/>
      <c r="F34" s="1035"/>
      <c r="G34" s="1035"/>
      <c r="H34" s="1035"/>
      <c r="I34" s="1035"/>
      <c r="J34" s="1035"/>
      <c r="K34" s="1035"/>
      <c r="L34" s="1035"/>
    </row>
    <row r="35" spans="1:12" ht="12.75" customHeight="1">
      <c r="A35" s="190" t="s">
        <v>1465</v>
      </c>
      <c r="B35" s="192">
        <v>32</v>
      </c>
      <c r="C35" s="192" t="s">
        <v>388</v>
      </c>
      <c r="D35" s="732">
        <v>11157.932499999999</v>
      </c>
      <c r="E35" s="196">
        <v>12979.752500000001</v>
      </c>
      <c r="F35" s="223" t="s">
        <v>543</v>
      </c>
      <c r="G35" s="223" t="s">
        <v>633</v>
      </c>
      <c r="H35" s="198">
        <v>290</v>
      </c>
      <c r="I35" s="198">
        <v>9.3000000000000007</v>
      </c>
      <c r="J35" s="204">
        <v>6.9750000000000005</v>
      </c>
      <c r="K35" s="219" t="s">
        <v>527</v>
      </c>
      <c r="L35" s="198">
        <v>1210</v>
      </c>
    </row>
    <row r="36" spans="1:12" ht="12.75" customHeight="1">
      <c r="A36" s="190" t="s">
        <v>1466</v>
      </c>
      <c r="B36" s="192">
        <v>40</v>
      </c>
      <c r="C36" s="192" t="s">
        <v>388</v>
      </c>
      <c r="D36" s="732">
        <v>12218.635</v>
      </c>
      <c r="E36" s="196">
        <v>14040.455</v>
      </c>
      <c r="F36" s="223" t="s">
        <v>547</v>
      </c>
      <c r="G36" s="223" t="s">
        <v>151</v>
      </c>
      <c r="H36" s="198">
        <v>290</v>
      </c>
      <c r="I36" s="198">
        <v>12.9</v>
      </c>
      <c r="J36" s="204">
        <v>9.6750000000000007</v>
      </c>
      <c r="K36" s="219" t="s">
        <v>527</v>
      </c>
      <c r="L36" s="198">
        <v>1284</v>
      </c>
    </row>
    <row r="37" spans="1:12" ht="12.75" customHeight="1">
      <c r="A37" s="190" t="s">
        <v>1467</v>
      </c>
      <c r="B37" s="192">
        <v>50</v>
      </c>
      <c r="C37" s="192" t="s">
        <v>388</v>
      </c>
      <c r="D37" s="732">
        <v>12475.177000000001</v>
      </c>
      <c r="E37" s="196">
        <v>14296.997000000001</v>
      </c>
      <c r="F37" s="223" t="s">
        <v>547</v>
      </c>
      <c r="G37" s="223" t="s">
        <v>156</v>
      </c>
      <c r="H37" s="198">
        <v>290</v>
      </c>
      <c r="I37" s="198">
        <v>12.9</v>
      </c>
      <c r="J37" s="204">
        <v>9.6750000000000007</v>
      </c>
      <c r="K37" s="219" t="s">
        <v>527</v>
      </c>
      <c r="L37" s="198">
        <v>1314</v>
      </c>
    </row>
    <row r="38" spans="1:12" ht="12.75" customHeight="1">
      <c r="A38" s="190" t="s">
        <v>1468</v>
      </c>
      <c r="B38" s="192">
        <v>58</v>
      </c>
      <c r="C38" s="192" t="s">
        <v>388</v>
      </c>
      <c r="D38" s="732">
        <v>14364.7075</v>
      </c>
      <c r="E38" s="196">
        <v>16409.607500000002</v>
      </c>
      <c r="F38" s="223" t="s">
        <v>552</v>
      </c>
      <c r="G38" s="223" t="s">
        <v>635</v>
      </c>
      <c r="H38" s="198">
        <v>330</v>
      </c>
      <c r="I38" s="198">
        <v>22</v>
      </c>
      <c r="J38" s="204">
        <v>16.5</v>
      </c>
      <c r="K38" s="219" t="s">
        <v>528</v>
      </c>
      <c r="L38" s="198">
        <v>1630</v>
      </c>
    </row>
    <row r="39" spans="1:12" ht="12.75" customHeight="1">
      <c r="A39" s="190" t="s">
        <v>1469</v>
      </c>
      <c r="B39" s="192">
        <v>70</v>
      </c>
      <c r="C39" s="192" t="s">
        <v>388</v>
      </c>
      <c r="D39" s="732">
        <v>14652.495000000001</v>
      </c>
      <c r="E39" s="196">
        <v>16697.395</v>
      </c>
      <c r="F39" s="223" t="s">
        <v>552</v>
      </c>
      <c r="G39" s="223" t="s">
        <v>164</v>
      </c>
      <c r="H39" s="198">
        <v>330</v>
      </c>
      <c r="I39" s="198">
        <v>22</v>
      </c>
      <c r="J39" s="204">
        <v>16.5</v>
      </c>
      <c r="K39" s="219" t="s">
        <v>528</v>
      </c>
      <c r="L39" s="198">
        <v>1669</v>
      </c>
    </row>
    <row r="40" spans="1:12" ht="12.75" customHeight="1">
      <c r="A40" s="190" t="s">
        <v>1470</v>
      </c>
      <c r="B40" s="192">
        <v>80</v>
      </c>
      <c r="C40" s="192" t="s">
        <v>388</v>
      </c>
      <c r="D40" s="732">
        <v>14989.6175</v>
      </c>
      <c r="E40" s="196">
        <v>17034.517500000002</v>
      </c>
      <c r="F40" s="223" t="s">
        <v>552</v>
      </c>
      <c r="G40" s="223" t="s">
        <v>168</v>
      </c>
      <c r="H40" s="198">
        <v>330</v>
      </c>
      <c r="I40" s="219">
        <v>22</v>
      </c>
      <c r="J40" s="204">
        <v>16.5</v>
      </c>
      <c r="K40" s="219" t="s">
        <v>528</v>
      </c>
      <c r="L40" s="198">
        <v>1700</v>
      </c>
    </row>
    <row r="41" spans="1:12" ht="12.75" customHeight="1">
      <c r="A41" s="190" t="s">
        <v>1471</v>
      </c>
      <c r="B41" s="192">
        <v>90</v>
      </c>
      <c r="C41" s="192" t="s">
        <v>388</v>
      </c>
      <c r="D41" s="732">
        <v>17293.562000000002</v>
      </c>
      <c r="E41" s="196">
        <v>20491.042000000001</v>
      </c>
      <c r="F41" s="223" t="s">
        <v>560</v>
      </c>
      <c r="G41" s="223" t="s">
        <v>171</v>
      </c>
      <c r="H41" s="198">
        <v>330</v>
      </c>
      <c r="I41" s="219">
        <v>27</v>
      </c>
      <c r="J41" s="204">
        <v>20.25</v>
      </c>
      <c r="K41" s="219" t="s">
        <v>528</v>
      </c>
      <c r="L41" s="198">
        <v>1736</v>
      </c>
    </row>
    <row r="42" spans="1:12" ht="12.75" customHeight="1">
      <c r="A42" s="190" t="s">
        <v>1472</v>
      </c>
      <c r="B42" s="192">
        <v>105</v>
      </c>
      <c r="C42" s="192" t="s">
        <v>388</v>
      </c>
      <c r="D42" s="732">
        <v>18918.328000000001</v>
      </c>
      <c r="E42" s="196">
        <v>22115.808000000001</v>
      </c>
      <c r="F42" s="223" t="s">
        <v>563</v>
      </c>
      <c r="G42" s="223" t="s">
        <v>636</v>
      </c>
      <c r="H42" s="198">
        <v>380</v>
      </c>
      <c r="I42" s="219">
        <v>30</v>
      </c>
      <c r="J42" s="204">
        <v>22.5</v>
      </c>
      <c r="K42" s="219" t="s">
        <v>630</v>
      </c>
      <c r="L42" s="198">
        <v>1963</v>
      </c>
    </row>
    <row r="43" spans="1:12" ht="12.75" customHeight="1">
      <c r="A43" s="190" t="s">
        <v>1473</v>
      </c>
      <c r="B43" s="192">
        <v>128</v>
      </c>
      <c r="C43" s="192" t="s">
        <v>388</v>
      </c>
      <c r="D43" s="732">
        <v>22906.2405</v>
      </c>
      <c r="E43" s="196">
        <v>26772.960500000001</v>
      </c>
      <c r="F43" s="223" t="s">
        <v>567</v>
      </c>
      <c r="G43" s="223" t="s">
        <v>637</v>
      </c>
      <c r="H43" s="198">
        <v>380</v>
      </c>
      <c r="I43" s="219">
        <v>42</v>
      </c>
      <c r="J43" s="204">
        <v>31.5</v>
      </c>
      <c r="K43" s="219" t="s">
        <v>630</v>
      </c>
      <c r="L43" s="198">
        <v>2238</v>
      </c>
    </row>
    <row r="44" spans="1:12" ht="12.75" customHeight="1">
      <c r="A44" s="190" t="s">
        <v>1474</v>
      </c>
      <c r="B44" s="192">
        <v>144</v>
      </c>
      <c r="C44" s="192" t="s">
        <v>388</v>
      </c>
      <c r="D44" s="732">
        <v>23462.081500000004</v>
      </c>
      <c r="E44" s="196">
        <v>27328.801500000005</v>
      </c>
      <c r="F44" s="223" t="s">
        <v>567</v>
      </c>
      <c r="G44" s="223" t="s">
        <v>539</v>
      </c>
      <c r="H44" s="198">
        <v>380</v>
      </c>
      <c r="I44" s="198">
        <v>42</v>
      </c>
      <c r="J44" s="204">
        <v>31.5</v>
      </c>
      <c r="K44" s="219" t="s">
        <v>630</v>
      </c>
      <c r="L44" s="198">
        <v>2314</v>
      </c>
    </row>
    <row r="45" spans="1:12" ht="12.75" customHeight="1">
      <c r="A45" s="190" t="s">
        <v>1475</v>
      </c>
      <c r="B45" s="192">
        <v>160</v>
      </c>
      <c r="C45" s="192" t="s">
        <v>388</v>
      </c>
      <c r="D45" s="732">
        <v>29046.803500000005</v>
      </c>
      <c r="E45" s="196">
        <v>32913.523500000003</v>
      </c>
      <c r="F45" s="223" t="s">
        <v>574</v>
      </c>
      <c r="G45" s="223" t="s">
        <v>189</v>
      </c>
      <c r="H45" s="198">
        <v>480</v>
      </c>
      <c r="I45" s="198">
        <v>45</v>
      </c>
      <c r="J45" s="204">
        <v>33.75</v>
      </c>
      <c r="K45" s="219" t="s">
        <v>530</v>
      </c>
      <c r="L45" s="198">
        <v>2562</v>
      </c>
    </row>
    <row r="46" spans="1:12" ht="12.75" customHeight="1">
      <c r="A46" s="190" t="s">
        <v>1476</v>
      </c>
      <c r="B46" s="192">
        <v>180</v>
      </c>
      <c r="C46" s="192" t="s">
        <v>388</v>
      </c>
      <c r="D46" s="732">
        <v>31927.967500000002</v>
      </c>
      <c r="E46" s="196">
        <v>35794.6875</v>
      </c>
      <c r="F46" s="223" t="s">
        <v>578</v>
      </c>
      <c r="G46" s="223" t="s">
        <v>639</v>
      </c>
      <c r="H46" s="198">
        <v>480</v>
      </c>
      <c r="I46" s="198">
        <v>53</v>
      </c>
      <c r="J46" s="204">
        <v>39.75</v>
      </c>
      <c r="K46" s="219" t="s">
        <v>530</v>
      </c>
      <c r="L46" s="198">
        <v>2605</v>
      </c>
    </row>
    <row r="47" spans="1:12" ht="12.75" customHeight="1">
      <c r="A47" s="190" t="s">
        <v>1477</v>
      </c>
      <c r="B47" s="192">
        <v>200</v>
      </c>
      <c r="C47" s="192" t="s">
        <v>388</v>
      </c>
      <c r="D47" s="732">
        <v>32092.417500000003</v>
      </c>
      <c r="E47" s="196">
        <v>35959.137500000004</v>
      </c>
      <c r="F47" s="223" t="s">
        <v>578</v>
      </c>
      <c r="G47" s="223" t="s">
        <v>190</v>
      </c>
      <c r="H47" s="198">
        <v>480</v>
      </c>
      <c r="I47" s="219">
        <v>53</v>
      </c>
      <c r="J47" s="204">
        <v>39.75</v>
      </c>
      <c r="K47" s="219" t="s">
        <v>530</v>
      </c>
      <c r="L47" s="198">
        <v>2661</v>
      </c>
    </row>
    <row r="48" spans="1:12" ht="12.75" customHeight="1">
      <c r="A48" s="190" t="s">
        <v>1478</v>
      </c>
      <c r="B48" s="192">
        <v>240</v>
      </c>
      <c r="C48" s="192" t="s">
        <v>388</v>
      </c>
      <c r="D48" s="732">
        <v>37904.080500000004</v>
      </c>
      <c r="E48" s="196">
        <v>42886.200499999999</v>
      </c>
      <c r="F48" s="223" t="s">
        <v>584</v>
      </c>
      <c r="G48" s="223" t="s">
        <v>540</v>
      </c>
      <c r="H48" s="198">
        <v>570</v>
      </c>
      <c r="I48" s="219">
        <v>61</v>
      </c>
      <c r="J48" s="204">
        <v>45.75</v>
      </c>
      <c r="K48" s="219" t="s">
        <v>631</v>
      </c>
      <c r="L48" s="198">
        <v>4205</v>
      </c>
    </row>
    <row r="49" spans="1:12" ht="12.75" customHeight="1">
      <c r="A49" s="190" t="s">
        <v>1479</v>
      </c>
      <c r="B49" s="192">
        <v>250</v>
      </c>
      <c r="C49" s="192" t="s">
        <v>388</v>
      </c>
      <c r="D49" s="732">
        <v>39119.366000000002</v>
      </c>
      <c r="E49" s="196">
        <v>44101.485999999997</v>
      </c>
      <c r="F49" s="223" t="s">
        <v>588</v>
      </c>
      <c r="G49" s="223" t="s">
        <v>206</v>
      </c>
      <c r="H49" s="198">
        <v>570</v>
      </c>
      <c r="I49" s="219">
        <v>52</v>
      </c>
      <c r="J49" s="204">
        <v>39</v>
      </c>
      <c r="K49" s="219" t="s">
        <v>631</v>
      </c>
      <c r="L49" s="198">
        <v>3993</v>
      </c>
    </row>
    <row r="50" spans="1:12" ht="12.75" customHeight="1">
      <c r="A50" s="190" t="s">
        <v>1480</v>
      </c>
      <c r="B50" s="192">
        <v>262</v>
      </c>
      <c r="C50" s="192" t="s">
        <v>388</v>
      </c>
      <c r="D50" s="732">
        <v>41349.308000000005</v>
      </c>
      <c r="E50" s="196">
        <v>46331.428</v>
      </c>
      <c r="F50" s="223" t="s">
        <v>591</v>
      </c>
      <c r="G50" s="223" t="s">
        <v>641</v>
      </c>
      <c r="H50" s="198">
        <v>570</v>
      </c>
      <c r="I50" s="219">
        <v>69</v>
      </c>
      <c r="J50" s="204">
        <v>51.75</v>
      </c>
      <c r="K50" s="219" t="s">
        <v>631</v>
      </c>
      <c r="L50" s="198">
        <v>4115</v>
      </c>
    </row>
    <row r="51" spans="1:12" ht="12.75" customHeight="1">
      <c r="A51" s="190" t="s">
        <v>1481</v>
      </c>
      <c r="B51" s="192">
        <v>280</v>
      </c>
      <c r="C51" s="192" t="s">
        <v>388</v>
      </c>
      <c r="D51" s="732">
        <v>45399.711499999998</v>
      </c>
      <c r="E51" s="196">
        <v>50381.8315</v>
      </c>
      <c r="F51" s="223" t="s">
        <v>593</v>
      </c>
      <c r="G51" s="223" t="s">
        <v>297</v>
      </c>
      <c r="H51" s="198">
        <v>570</v>
      </c>
      <c r="I51" s="219">
        <v>72</v>
      </c>
      <c r="J51" s="204">
        <v>54</v>
      </c>
      <c r="K51" s="219" t="s">
        <v>631</v>
      </c>
      <c r="L51" s="198">
        <v>4357</v>
      </c>
    </row>
    <row r="52" spans="1:12" ht="12.75" customHeight="1">
      <c r="A52" s="190" t="s">
        <v>1482</v>
      </c>
      <c r="B52" s="225">
        <v>320</v>
      </c>
      <c r="C52" s="192" t="s">
        <v>388</v>
      </c>
      <c r="D52" s="732">
        <v>54776.650500000003</v>
      </c>
      <c r="E52" s="196">
        <v>61376.100500000008</v>
      </c>
      <c r="F52" s="223" t="s">
        <v>596</v>
      </c>
      <c r="G52" s="223" t="s">
        <v>212</v>
      </c>
      <c r="H52" s="198">
        <v>645</v>
      </c>
      <c r="I52" s="219">
        <v>89</v>
      </c>
      <c r="J52" s="204">
        <v>66.75</v>
      </c>
      <c r="K52" s="219" t="s">
        <v>632</v>
      </c>
      <c r="L52" s="198">
        <v>4462</v>
      </c>
    </row>
    <row r="53" spans="1:12" ht="12.75" customHeight="1">
      <c r="A53" s="190" t="s">
        <v>1483</v>
      </c>
      <c r="B53" s="235">
        <v>360</v>
      </c>
      <c r="C53" s="192" t="s">
        <v>388</v>
      </c>
      <c r="D53" s="732">
        <v>71673.888000000006</v>
      </c>
      <c r="E53" s="196">
        <v>78273.338000000003</v>
      </c>
      <c r="F53" s="236" t="s">
        <v>600</v>
      </c>
      <c r="G53" s="223" t="s">
        <v>215</v>
      </c>
      <c r="H53" s="198">
        <v>745</v>
      </c>
      <c r="I53" s="198">
        <v>97</v>
      </c>
      <c r="J53" s="204">
        <v>72.75</v>
      </c>
      <c r="K53" s="219" t="s">
        <v>535</v>
      </c>
      <c r="L53" s="198">
        <v>5570</v>
      </c>
    </row>
    <row r="54" spans="1:12" ht="12.75" customHeight="1">
      <c r="A54" s="190" t="s">
        <v>1484</v>
      </c>
      <c r="B54" s="192">
        <v>400</v>
      </c>
      <c r="C54" s="192" t="s">
        <v>388</v>
      </c>
      <c r="D54" s="732">
        <v>75076.358500000002</v>
      </c>
      <c r="E54" s="196">
        <v>81675.808500000014</v>
      </c>
      <c r="F54" s="223" t="s">
        <v>604</v>
      </c>
      <c r="G54" s="223" t="s">
        <v>217</v>
      </c>
      <c r="H54" s="198">
        <v>745</v>
      </c>
      <c r="I54" s="198">
        <v>91</v>
      </c>
      <c r="J54" s="204">
        <v>68.25</v>
      </c>
      <c r="K54" s="219" t="s">
        <v>535</v>
      </c>
      <c r="L54" s="198">
        <v>5414</v>
      </c>
    </row>
    <row r="55" spans="1:12" s="396" customFormat="1" ht="12.75" customHeight="1">
      <c r="A55" s="562"/>
      <c r="B55" s="563"/>
      <c r="C55" s="563"/>
      <c r="D55" s="564"/>
      <c r="E55" s="564"/>
      <c r="F55" s="525"/>
      <c r="G55" s="525"/>
      <c r="H55" s="527"/>
      <c r="I55" s="527"/>
      <c r="J55" s="565"/>
      <c r="K55" s="566"/>
      <c r="L55" s="527"/>
    </row>
    <row r="56" spans="1:12" s="396" customFormat="1" ht="12.75" customHeight="1">
      <c r="A56" s="562"/>
      <c r="B56" s="563"/>
      <c r="C56" s="563"/>
      <c r="D56" s="564"/>
      <c r="E56" s="564"/>
      <c r="F56" s="525"/>
      <c r="G56" s="525"/>
      <c r="H56" s="527"/>
      <c r="I56" s="527"/>
      <c r="J56" s="565"/>
      <c r="K56" s="566"/>
      <c r="L56" s="527"/>
    </row>
    <row r="57" spans="1:12" s="396" customFormat="1" ht="12.75" customHeight="1">
      <c r="A57" s="552" t="s">
        <v>1888</v>
      </c>
      <c r="B57" s="523"/>
      <c r="C57" s="524"/>
      <c r="D57" s="526"/>
      <c r="E57" s="527"/>
      <c r="F57" s="528"/>
      <c r="G57" s="528"/>
      <c r="H57" s="528"/>
      <c r="I57" s="528"/>
      <c r="J57" s="528"/>
      <c r="K57" s="528"/>
      <c r="L57" s="528"/>
    </row>
    <row r="58" spans="1:12" s="396" customFormat="1" ht="12.75" customHeight="1">
      <c r="A58" s="553" t="s">
        <v>100</v>
      </c>
      <c r="B58" s="553"/>
      <c r="C58" s="553"/>
      <c r="D58" s="553"/>
      <c r="E58" s="553"/>
      <c r="F58" s="553"/>
      <c r="G58" s="553"/>
      <c r="H58" s="553"/>
      <c r="I58" s="554"/>
      <c r="J58" s="554"/>
      <c r="K58" s="554"/>
      <c r="L58" s="554"/>
    </row>
    <row r="59" spans="1:12" s="396" customFormat="1" ht="12.75" customHeight="1">
      <c r="A59" s="555" t="s">
        <v>994</v>
      </c>
      <c r="B59" s="556"/>
      <c r="C59" s="557"/>
      <c r="D59" s="556"/>
      <c r="E59" s="558"/>
      <c r="F59" s="558"/>
      <c r="G59" s="558"/>
      <c r="H59" s="558"/>
      <c r="I59" s="558"/>
      <c r="J59" s="558"/>
      <c r="K59" s="558"/>
      <c r="L59" s="558"/>
    </row>
    <row r="60" spans="1:12" s="396" customFormat="1" ht="12.75" customHeight="1">
      <c r="A60" s="533"/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</row>
    <row r="61" spans="1:12" ht="12.75" customHeight="1">
      <c r="A61" s="1021" t="s">
        <v>17</v>
      </c>
      <c r="B61" s="1021" t="s">
        <v>362</v>
      </c>
      <c r="C61" s="1021" t="s">
        <v>101</v>
      </c>
      <c r="D61" s="189" t="s">
        <v>1822</v>
      </c>
      <c r="E61" s="189" t="s">
        <v>1822</v>
      </c>
      <c r="F61" s="1021" t="s">
        <v>104</v>
      </c>
      <c r="G61" s="1021" t="s">
        <v>106</v>
      </c>
      <c r="H61" s="1021" t="s">
        <v>108</v>
      </c>
      <c r="I61" s="1021" t="s">
        <v>364</v>
      </c>
      <c r="J61" s="1021" t="s">
        <v>365</v>
      </c>
      <c r="K61" s="1021" t="s">
        <v>366</v>
      </c>
      <c r="L61" s="1021" t="s">
        <v>111</v>
      </c>
    </row>
    <row r="62" spans="1:12" ht="12.75" customHeight="1">
      <c r="A62" s="1021"/>
      <c r="B62" s="1021"/>
      <c r="C62" s="1021"/>
      <c r="D62" s="999"/>
      <c r="E62" s="994"/>
      <c r="F62" s="1021"/>
      <c r="G62" s="1021"/>
      <c r="H62" s="1021"/>
      <c r="I62" s="1021"/>
      <c r="J62" s="1021"/>
      <c r="K62" s="1021"/>
      <c r="L62" s="1021"/>
    </row>
    <row r="63" spans="1:12" ht="12.75" customHeight="1">
      <c r="A63" s="190" t="s">
        <v>542</v>
      </c>
      <c r="B63" s="192">
        <v>32</v>
      </c>
      <c r="C63" s="192" t="s">
        <v>368</v>
      </c>
      <c r="D63" s="732">
        <v>10064.34</v>
      </c>
      <c r="E63" s="196">
        <v>11886.160000000002</v>
      </c>
      <c r="F63" s="223" t="s">
        <v>543</v>
      </c>
      <c r="G63" s="223" t="s">
        <v>544</v>
      </c>
      <c r="H63" s="198">
        <v>160</v>
      </c>
      <c r="I63" s="198">
        <v>9.3000000000000007</v>
      </c>
      <c r="J63" s="204">
        <f t="shared" ref="J63:J89" si="1">I63*0.75</f>
        <v>6.9750000000000005</v>
      </c>
      <c r="K63" s="198" t="s">
        <v>545</v>
      </c>
      <c r="L63" s="198">
        <v>844</v>
      </c>
    </row>
    <row r="64" spans="1:12" ht="12.75" customHeight="1">
      <c r="A64" s="190" t="s">
        <v>546</v>
      </c>
      <c r="B64" s="192">
        <v>40</v>
      </c>
      <c r="C64" s="192" t="s">
        <v>368</v>
      </c>
      <c r="D64" s="732">
        <v>11207.2675</v>
      </c>
      <c r="E64" s="196">
        <v>13029.087500000001</v>
      </c>
      <c r="F64" s="223" t="s">
        <v>547</v>
      </c>
      <c r="G64" s="223" t="s">
        <v>548</v>
      </c>
      <c r="H64" s="198">
        <v>160</v>
      </c>
      <c r="I64" s="198">
        <v>12.9</v>
      </c>
      <c r="J64" s="204">
        <f t="shared" si="1"/>
        <v>9.6750000000000007</v>
      </c>
      <c r="K64" s="198" t="s">
        <v>545</v>
      </c>
      <c r="L64" s="198">
        <v>918</v>
      </c>
    </row>
    <row r="65" spans="1:12" ht="12.75" customHeight="1">
      <c r="A65" s="190" t="s">
        <v>549</v>
      </c>
      <c r="B65" s="192">
        <v>50</v>
      </c>
      <c r="C65" s="192" t="s">
        <v>368</v>
      </c>
      <c r="D65" s="732">
        <v>11588.791500000001</v>
      </c>
      <c r="E65" s="196">
        <v>13410.611500000001</v>
      </c>
      <c r="F65" s="223" t="s">
        <v>547</v>
      </c>
      <c r="G65" s="223" t="s">
        <v>550</v>
      </c>
      <c r="H65" s="219">
        <v>160</v>
      </c>
      <c r="I65" s="198">
        <v>12.9</v>
      </c>
      <c r="J65" s="204">
        <f t="shared" si="1"/>
        <v>9.6750000000000007</v>
      </c>
      <c r="K65" s="198" t="s">
        <v>545</v>
      </c>
      <c r="L65" s="231">
        <v>948</v>
      </c>
    </row>
    <row r="66" spans="1:12" ht="12.75" customHeight="1">
      <c r="A66" s="190" t="s">
        <v>551</v>
      </c>
      <c r="B66" s="192">
        <v>58</v>
      </c>
      <c r="C66" s="192" t="s">
        <v>368</v>
      </c>
      <c r="D66" s="732">
        <v>13259.603500000001</v>
      </c>
      <c r="E66" s="196">
        <v>15304.503500000001</v>
      </c>
      <c r="F66" s="223" t="s">
        <v>552</v>
      </c>
      <c r="G66" s="223" t="s">
        <v>553</v>
      </c>
      <c r="H66" s="219">
        <v>215</v>
      </c>
      <c r="I66" s="219">
        <v>22</v>
      </c>
      <c r="J66" s="204">
        <f t="shared" si="1"/>
        <v>16.5</v>
      </c>
      <c r="K66" s="232" t="s">
        <v>554</v>
      </c>
      <c r="L66" s="231">
        <v>1145</v>
      </c>
    </row>
    <row r="67" spans="1:12" ht="12.75" customHeight="1">
      <c r="A67" s="190" t="s">
        <v>555</v>
      </c>
      <c r="B67" s="192">
        <v>70</v>
      </c>
      <c r="C67" s="192" t="s">
        <v>368</v>
      </c>
      <c r="D67" s="732">
        <v>13627.9715</v>
      </c>
      <c r="E67" s="196">
        <v>15672.871499999999</v>
      </c>
      <c r="F67" s="223" t="s">
        <v>552</v>
      </c>
      <c r="G67" s="223" t="s">
        <v>556</v>
      </c>
      <c r="H67" s="219">
        <v>215</v>
      </c>
      <c r="I67" s="219">
        <v>22</v>
      </c>
      <c r="J67" s="204">
        <f t="shared" si="1"/>
        <v>16.5</v>
      </c>
      <c r="K67" s="232" t="s">
        <v>554</v>
      </c>
      <c r="L67" s="231">
        <v>1184</v>
      </c>
    </row>
    <row r="68" spans="1:12" ht="12.75" customHeight="1">
      <c r="A68" s="190" t="s">
        <v>557</v>
      </c>
      <c r="B68" s="192">
        <v>80</v>
      </c>
      <c r="C68" s="192" t="s">
        <v>368</v>
      </c>
      <c r="D68" s="732">
        <v>14257.815000000001</v>
      </c>
      <c r="E68" s="196">
        <v>16302.715</v>
      </c>
      <c r="F68" s="223" t="s">
        <v>552</v>
      </c>
      <c r="G68" s="223" t="s">
        <v>558</v>
      </c>
      <c r="H68" s="219">
        <v>215</v>
      </c>
      <c r="I68" s="219">
        <v>22</v>
      </c>
      <c r="J68" s="204">
        <f t="shared" si="1"/>
        <v>16.5</v>
      </c>
      <c r="K68" s="232" t="s">
        <v>554</v>
      </c>
      <c r="L68" s="231">
        <v>1215</v>
      </c>
    </row>
    <row r="69" spans="1:12" ht="12.75" customHeight="1">
      <c r="A69" s="190" t="s">
        <v>559</v>
      </c>
      <c r="B69" s="192">
        <v>90</v>
      </c>
      <c r="C69" s="192" t="s">
        <v>368</v>
      </c>
      <c r="D69" s="732">
        <v>16941.639000000003</v>
      </c>
      <c r="E69" s="196">
        <v>20139.119000000002</v>
      </c>
      <c r="F69" s="223" t="s">
        <v>560</v>
      </c>
      <c r="G69" s="223" t="s">
        <v>561</v>
      </c>
      <c r="H69" s="198">
        <v>215</v>
      </c>
      <c r="I69" s="198">
        <v>27</v>
      </c>
      <c r="J69" s="204">
        <f t="shared" si="1"/>
        <v>20.25</v>
      </c>
      <c r="K69" s="232" t="s">
        <v>554</v>
      </c>
      <c r="L69" s="198">
        <v>1251</v>
      </c>
    </row>
    <row r="70" spans="1:12" ht="12.75" customHeight="1">
      <c r="A70" s="190" t="s">
        <v>562</v>
      </c>
      <c r="B70" s="192">
        <v>105</v>
      </c>
      <c r="C70" s="192" t="s">
        <v>368</v>
      </c>
      <c r="D70" s="732">
        <v>18040.165000000001</v>
      </c>
      <c r="E70" s="196">
        <v>21237.644999999997</v>
      </c>
      <c r="F70" s="223" t="s">
        <v>563</v>
      </c>
      <c r="G70" s="223" t="s">
        <v>564</v>
      </c>
      <c r="H70" s="198">
        <v>270</v>
      </c>
      <c r="I70" s="198">
        <v>30</v>
      </c>
      <c r="J70" s="204">
        <f t="shared" si="1"/>
        <v>22.5</v>
      </c>
      <c r="K70" s="232" t="s">
        <v>565</v>
      </c>
      <c r="L70" s="198">
        <v>1384</v>
      </c>
    </row>
    <row r="71" spans="1:12" ht="12.75" customHeight="1">
      <c r="A71" s="190" t="s">
        <v>566</v>
      </c>
      <c r="B71" s="192">
        <v>128</v>
      </c>
      <c r="C71" s="192" t="s">
        <v>368</v>
      </c>
      <c r="D71" s="732">
        <v>21957.364000000005</v>
      </c>
      <c r="E71" s="196">
        <v>25824.084000000006</v>
      </c>
      <c r="F71" s="223" t="s">
        <v>567</v>
      </c>
      <c r="G71" s="223" t="s">
        <v>568</v>
      </c>
      <c r="H71" s="198">
        <v>270</v>
      </c>
      <c r="I71" s="198">
        <v>42</v>
      </c>
      <c r="J71" s="204">
        <f t="shared" si="1"/>
        <v>31.5</v>
      </c>
      <c r="K71" s="232" t="s">
        <v>569</v>
      </c>
      <c r="L71" s="198">
        <v>1659</v>
      </c>
    </row>
    <row r="72" spans="1:12" ht="12.75" customHeight="1">
      <c r="A72" s="190" t="s">
        <v>570</v>
      </c>
      <c r="B72" s="192">
        <v>144</v>
      </c>
      <c r="C72" s="192" t="s">
        <v>368</v>
      </c>
      <c r="D72" s="732">
        <v>22657.921000000002</v>
      </c>
      <c r="E72" s="196">
        <v>26524.641000000003</v>
      </c>
      <c r="F72" s="223" t="s">
        <v>567</v>
      </c>
      <c r="G72" s="223" t="s">
        <v>571</v>
      </c>
      <c r="H72" s="219">
        <v>270</v>
      </c>
      <c r="I72" s="219">
        <v>42</v>
      </c>
      <c r="J72" s="204">
        <f t="shared" si="1"/>
        <v>31.5</v>
      </c>
      <c r="K72" s="232" t="s">
        <v>572</v>
      </c>
      <c r="L72" s="198">
        <v>1735</v>
      </c>
    </row>
    <row r="73" spans="1:12" ht="12.75" customHeight="1">
      <c r="A73" s="190" t="s">
        <v>573</v>
      </c>
      <c r="B73" s="192">
        <v>160</v>
      </c>
      <c r="C73" s="192" t="s">
        <v>368</v>
      </c>
      <c r="D73" s="732">
        <v>27571.687000000002</v>
      </c>
      <c r="E73" s="196">
        <v>31438.407000000003</v>
      </c>
      <c r="F73" s="223" t="s">
        <v>574</v>
      </c>
      <c r="G73" s="223" t="s">
        <v>575</v>
      </c>
      <c r="H73" s="219">
        <v>310</v>
      </c>
      <c r="I73" s="219">
        <v>45</v>
      </c>
      <c r="J73" s="204">
        <f t="shared" si="1"/>
        <v>33.75</v>
      </c>
      <c r="K73" s="232" t="s">
        <v>576</v>
      </c>
      <c r="L73" s="231">
        <v>1887</v>
      </c>
    </row>
    <row r="74" spans="1:12" ht="12.75" customHeight="1">
      <c r="A74" s="190" t="s">
        <v>577</v>
      </c>
      <c r="B74" s="192">
        <v>180</v>
      </c>
      <c r="C74" s="192" t="s">
        <v>368</v>
      </c>
      <c r="D74" s="732">
        <v>30577.833000000002</v>
      </c>
      <c r="E74" s="196">
        <v>34444.553</v>
      </c>
      <c r="F74" s="223" t="s">
        <v>578</v>
      </c>
      <c r="G74" s="223" t="s">
        <v>579</v>
      </c>
      <c r="H74" s="219">
        <v>310</v>
      </c>
      <c r="I74" s="219">
        <v>53</v>
      </c>
      <c r="J74" s="204">
        <f t="shared" si="1"/>
        <v>39.75</v>
      </c>
      <c r="K74" s="232" t="s">
        <v>580</v>
      </c>
      <c r="L74" s="231">
        <v>1930</v>
      </c>
    </row>
    <row r="75" spans="1:12" ht="12.75" customHeight="1">
      <c r="A75" s="190" t="s">
        <v>581</v>
      </c>
      <c r="B75" s="192">
        <v>200</v>
      </c>
      <c r="C75" s="192" t="s">
        <v>368</v>
      </c>
      <c r="D75" s="732">
        <v>30926.467000000001</v>
      </c>
      <c r="E75" s="196">
        <v>34793.186999999998</v>
      </c>
      <c r="F75" s="223" t="s">
        <v>578</v>
      </c>
      <c r="G75" s="223" t="s">
        <v>582</v>
      </c>
      <c r="H75" s="219">
        <v>310</v>
      </c>
      <c r="I75" s="219">
        <v>53</v>
      </c>
      <c r="J75" s="204">
        <f t="shared" si="1"/>
        <v>39.75</v>
      </c>
      <c r="K75" s="232" t="s">
        <v>580</v>
      </c>
      <c r="L75" s="231">
        <v>1986</v>
      </c>
    </row>
    <row r="76" spans="1:12" ht="12.75" customHeight="1">
      <c r="A76" s="190" t="s">
        <v>583</v>
      </c>
      <c r="B76" s="192">
        <v>240</v>
      </c>
      <c r="C76" s="192" t="s">
        <v>368</v>
      </c>
      <c r="D76" s="732">
        <v>35041.006000000001</v>
      </c>
      <c r="E76" s="196">
        <v>40023.125999999997</v>
      </c>
      <c r="F76" s="223" t="s">
        <v>584</v>
      </c>
      <c r="G76" s="223" t="s">
        <v>585</v>
      </c>
      <c r="H76" s="219">
        <v>420</v>
      </c>
      <c r="I76" s="219">
        <v>61</v>
      </c>
      <c r="J76" s="204">
        <f t="shared" si="1"/>
        <v>45.75</v>
      </c>
      <c r="K76" s="232" t="s">
        <v>586</v>
      </c>
      <c r="L76" s="231">
        <v>3080</v>
      </c>
    </row>
    <row r="77" spans="1:12" ht="12.75" customHeight="1">
      <c r="A77" s="233" t="s">
        <v>587</v>
      </c>
      <c r="B77" s="192">
        <v>250</v>
      </c>
      <c r="C77" s="192" t="s">
        <v>368</v>
      </c>
      <c r="D77" s="732">
        <v>36345.094499999999</v>
      </c>
      <c r="E77" s="196">
        <v>41327.214499999995</v>
      </c>
      <c r="F77" s="223" t="s">
        <v>588</v>
      </c>
      <c r="G77" s="223" t="s">
        <v>589</v>
      </c>
      <c r="H77" s="219">
        <v>420</v>
      </c>
      <c r="I77" s="219">
        <v>52</v>
      </c>
      <c r="J77" s="204">
        <f t="shared" si="1"/>
        <v>39</v>
      </c>
      <c r="K77" s="232" t="s">
        <v>586</v>
      </c>
      <c r="L77" s="231">
        <v>2868</v>
      </c>
    </row>
    <row r="78" spans="1:12" ht="12.75" customHeight="1">
      <c r="A78" s="233" t="s">
        <v>590</v>
      </c>
      <c r="B78" s="192">
        <v>262</v>
      </c>
      <c r="C78" s="192" t="s">
        <v>368</v>
      </c>
      <c r="D78" s="732">
        <v>38451.699000000001</v>
      </c>
      <c r="E78" s="196">
        <v>43433.818999999996</v>
      </c>
      <c r="F78" s="223" t="s">
        <v>591</v>
      </c>
      <c r="G78" s="223" t="s">
        <v>589</v>
      </c>
      <c r="H78" s="198">
        <v>420</v>
      </c>
      <c r="I78" s="198">
        <v>69</v>
      </c>
      <c r="J78" s="204">
        <f t="shared" si="1"/>
        <v>51.75</v>
      </c>
      <c r="K78" s="232" t="s">
        <v>586</v>
      </c>
      <c r="L78" s="198">
        <v>2990</v>
      </c>
    </row>
    <row r="79" spans="1:12" ht="12.75" customHeight="1">
      <c r="A79" s="233" t="s">
        <v>592</v>
      </c>
      <c r="B79" s="192">
        <v>280</v>
      </c>
      <c r="C79" s="192" t="s">
        <v>368</v>
      </c>
      <c r="D79" s="732">
        <v>42571.171499999997</v>
      </c>
      <c r="E79" s="196">
        <v>47553.291499999992</v>
      </c>
      <c r="F79" s="223" t="s">
        <v>593</v>
      </c>
      <c r="G79" s="223" t="s">
        <v>594</v>
      </c>
      <c r="H79" s="198">
        <v>420</v>
      </c>
      <c r="I79" s="198">
        <v>72</v>
      </c>
      <c r="J79" s="204">
        <f t="shared" si="1"/>
        <v>54</v>
      </c>
      <c r="K79" s="232" t="s">
        <v>586</v>
      </c>
      <c r="L79" s="198">
        <v>3232</v>
      </c>
    </row>
    <row r="80" spans="1:12" ht="12.75" customHeight="1">
      <c r="A80" s="233" t="s">
        <v>595</v>
      </c>
      <c r="B80" s="225">
        <v>320</v>
      </c>
      <c r="C80" s="225" t="s">
        <v>368</v>
      </c>
      <c r="D80" s="732">
        <v>53262.065999999999</v>
      </c>
      <c r="E80" s="196">
        <v>59861.516000000003</v>
      </c>
      <c r="F80" s="223" t="s">
        <v>596</v>
      </c>
      <c r="G80" s="227" t="s">
        <v>597</v>
      </c>
      <c r="H80" s="228">
        <v>475</v>
      </c>
      <c r="I80" s="228">
        <v>89</v>
      </c>
      <c r="J80" s="204">
        <f t="shared" si="1"/>
        <v>66.75</v>
      </c>
      <c r="K80" s="228" t="s">
        <v>598</v>
      </c>
      <c r="L80" s="228">
        <v>3287</v>
      </c>
    </row>
    <row r="81" spans="1:12" ht="12.75" customHeight="1">
      <c r="A81" s="234" t="s">
        <v>599</v>
      </c>
      <c r="B81" s="235">
        <v>360</v>
      </c>
      <c r="C81" s="235" t="s">
        <v>368</v>
      </c>
      <c r="D81" s="732">
        <v>69748.178500000009</v>
      </c>
      <c r="E81" s="196">
        <v>76347.628500000006</v>
      </c>
      <c r="F81" s="236" t="s">
        <v>600</v>
      </c>
      <c r="G81" s="236" t="s">
        <v>601</v>
      </c>
      <c r="H81" s="237">
        <v>610</v>
      </c>
      <c r="I81" s="237">
        <v>97</v>
      </c>
      <c r="J81" s="204">
        <f t="shared" si="1"/>
        <v>72.75</v>
      </c>
      <c r="K81" s="237" t="s">
        <v>602</v>
      </c>
      <c r="L81" s="237">
        <v>4320</v>
      </c>
    </row>
    <row r="82" spans="1:12" ht="12.75" customHeight="1">
      <c r="A82" s="233" t="s">
        <v>603</v>
      </c>
      <c r="B82" s="192">
        <v>400</v>
      </c>
      <c r="C82" s="192" t="s">
        <v>368</v>
      </c>
      <c r="D82" s="732">
        <v>72788.858999999997</v>
      </c>
      <c r="E82" s="196">
        <v>79388.308999999994</v>
      </c>
      <c r="F82" s="236" t="s">
        <v>604</v>
      </c>
      <c r="G82" s="223" t="s">
        <v>601</v>
      </c>
      <c r="H82" s="198">
        <v>610</v>
      </c>
      <c r="I82" s="219">
        <v>91</v>
      </c>
      <c r="J82" s="204">
        <f t="shared" si="1"/>
        <v>68.25</v>
      </c>
      <c r="K82" s="237" t="s">
        <v>605</v>
      </c>
      <c r="L82" s="198">
        <v>4164</v>
      </c>
    </row>
    <row r="83" spans="1:12" ht="12.75" customHeight="1">
      <c r="A83" s="233" t="s">
        <v>606</v>
      </c>
      <c r="B83" s="192">
        <v>455</v>
      </c>
      <c r="C83" s="192" t="s">
        <v>368</v>
      </c>
      <c r="D83" s="732">
        <v>82851.554500000013</v>
      </c>
      <c r="E83" s="196">
        <v>90250.374500000005</v>
      </c>
      <c r="F83" s="223" t="s">
        <v>607</v>
      </c>
      <c r="G83" s="223" t="s">
        <v>608</v>
      </c>
      <c r="H83" s="198">
        <v>500</v>
      </c>
      <c r="I83" s="219">
        <v>113</v>
      </c>
      <c r="J83" s="204">
        <f t="shared" si="1"/>
        <v>84.75</v>
      </c>
      <c r="K83" s="237" t="s">
        <v>605</v>
      </c>
      <c r="L83" s="231">
        <v>4610</v>
      </c>
    </row>
    <row r="84" spans="1:12" ht="12.75" customHeight="1">
      <c r="A84" s="233" t="s">
        <v>609</v>
      </c>
      <c r="B84" s="192">
        <v>500</v>
      </c>
      <c r="C84" s="192" t="s">
        <v>368</v>
      </c>
      <c r="D84" s="732">
        <v>87336.106000000014</v>
      </c>
      <c r="E84" s="196">
        <v>94734.926000000007</v>
      </c>
      <c r="F84" s="223" t="s">
        <v>610</v>
      </c>
      <c r="G84" s="223" t="s">
        <v>611</v>
      </c>
      <c r="H84" s="198">
        <v>500</v>
      </c>
      <c r="I84" s="219">
        <v>128</v>
      </c>
      <c r="J84" s="204">
        <f t="shared" si="1"/>
        <v>96</v>
      </c>
      <c r="K84" s="237" t="s">
        <v>605</v>
      </c>
      <c r="L84" s="231">
        <v>4575</v>
      </c>
    </row>
    <row r="85" spans="1:12" ht="12.75" customHeight="1">
      <c r="A85" s="233" t="s">
        <v>612</v>
      </c>
      <c r="B85" s="192">
        <v>520</v>
      </c>
      <c r="C85" s="192" t="s">
        <v>368</v>
      </c>
      <c r="D85" s="732">
        <v>111266.87000000001</v>
      </c>
      <c r="E85" s="196">
        <v>119558.01</v>
      </c>
      <c r="F85" s="223" t="s">
        <v>613</v>
      </c>
      <c r="G85" s="223" t="s">
        <v>614</v>
      </c>
      <c r="H85" s="198">
        <v>500</v>
      </c>
      <c r="I85" s="219">
        <v>143</v>
      </c>
      <c r="J85" s="204">
        <f t="shared" si="1"/>
        <v>107.25</v>
      </c>
      <c r="K85" s="237" t="s">
        <v>605</v>
      </c>
      <c r="L85" s="231">
        <v>4730</v>
      </c>
    </row>
    <row r="86" spans="1:12" ht="12.75" customHeight="1">
      <c r="A86" s="233" t="s">
        <v>615</v>
      </c>
      <c r="B86" s="192">
        <v>600</v>
      </c>
      <c r="C86" s="192" t="s">
        <v>368</v>
      </c>
      <c r="D86" s="732">
        <v>135149.94350000002</v>
      </c>
      <c r="E86" s="196">
        <v>143441.08350000001</v>
      </c>
      <c r="F86" s="223" t="s">
        <v>616</v>
      </c>
      <c r="G86" s="223" t="s">
        <v>617</v>
      </c>
      <c r="H86" s="198" t="s">
        <v>519</v>
      </c>
      <c r="I86" s="219">
        <v>167</v>
      </c>
      <c r="J86" s="204">
        <f t="shared" si="1"/>
        <v>125.25</v>
      </c>
      <c r="K86" s="232" t="s">
        <v>618</v>
      </c>
      <c r="L86" s="231">
        <v>5324</v>
      </c>
    </row>
    <row r="87" spans="1:12" ht="12.75" customHeight="1">
      <c r="A87" s="190" t="s">
        <v>619</v>
      </c>
      <c r="B87" s="192">
        <v>727</v>
      </c>
      <c r="C87" s="192" t="s">
        <v>368</v>
      </c>
      <c r="D87" s="732">
        <v>151412.40400000001</v>
      </c>
      <c r="E87" s="196">
        <v>160781.764</v>
      </c>
      <c r="F87" s="223" t="s">
        <v>620</v>
      </c>
      <c r="G87" s="223" t="s">
        <v>621</v>
      </c>
      <c r="H87" s="198" t="s">
        <v>519</v>
      </c>
      <c r="I87" s="219">
        <v>191</v>
      </c>
      <c r="J87" s="204">
        <f t="shared" si="1"/>
        <v>143.25</v>
      </c>
      <c r="K87" s="232" t="s">
        <v>618</v>
      </c>
      <c r="L87" s="231">
        <v>7571</v>
      </c>
    </row>
    <row r="88" spans="1:12" ht="12.75" customHeight="1">
      <c r="A88" s="190" t="s">
        <v>622</v>
      </c>
      <c r="B88" s="192">
        <v>800</v>
      </c>
      <c r="C88" s="192" t="s">
        <v>368</v>
      </c>
      <c r="D88" s="732">
        <v>180863.75450000001</v>
      </c>
      <c r="E88" s="196">
        <v>190233.11450000003</v>
      </c>
      <c r="F88" s="223" t="s">
        <v>623</v>
      </c>
      <c r="G88" s="223" t="s">
        <v>624</v>
      </c>
      <c r="H88" s="198" t="s">
        <v>519</v>
      </c>
      <c r="I88" s="219">
        <v>209</v>
      </c>
      <c r="J88" s="204">
        <f t="shared" si="1"/>
        <v>156.75</v>
      </c>
      <c r="K88" s="232" t="s">
        <v>625</v>
      </c>
      <c r="L88" s="231">
        <v>7736</v>
      </c>
    </row>
    <row r="89" spans="1:12" ht="12.75" customHeight="1">
      <c r="A89" s="190" t="s">
        <v>626</v>
      </c>
      <c r="B89" s="192">
        <v>900</v>
      </c>
      <c r="C89" s="192" t="s">
        <v>368</v>
      </c>
      <c r="D89" s="732">
        <v>203232.24350000001</v>
      </c>
      <c r="E89" s="196">
        <v>222194.0435</v>
      </c>
      <c r="F89" s="223" t="s">
        <v>627</v>
      </c>
      <c r="G89" s="223" t="s">
        <v>628</v>
      </c>
      <c r="H89" s="198" t="s">
        <v>519</v>
      </c>
      <c r="I89" s="219">
        <v>256</v>
      </c>
      <c r="J89" s="204">
        <f t="shared" si="1"/>
        <v>192</v>
      </c>
      <c r="K89" s="232" t="s">
        <v>629</v>
      </c>
      <c r="L89" s="231">
        <v>8548</v>
      </c>
    </row>
    <row r="90" spans="1:12" ht="12.75" customHeight="1">
      <c r="A90" s="1034"/>
      <c r="B90" s="1034"/>
      <c r="C90" s="1034"/>
      <c r="D90" s="1001"/>
      <c r="E90" s="994"/>
      <c r="F90" s="1035"/>
      <c r="G90" s="1035"/>
      <c r="H90" s="1035"/>
      <c r="I90" s="1035"/>
      <c r="J90" s="1035"/>
      <c r="K90" s="1035"/>
      <c r="L90" s="1035"/>
    </row>
    <row r="91" spans="1:12" ht="12.75" customHeight="1">
      <c r="A91" s="190" t="s">
        <v>1465</v>
      </c>
      <c r="B91" s="192">
        <v>32</v>
      </c>
      <c r="C91" s="192" t="s">
        <v>388</v>
      </c>
      <c r="D91" s="732">
        <v>11766.397499999999</v>
      </c>
      <c r="E91" s="196">
        <v>13588.217500000001</v>
      </c>
      <c r="F91" s="223" t="s">
        <v>543</v>
      </c>
      <c r="G91" s="223" t="s">
        <v>544</v>
      </c>
      <c r="H91" s="198">
        <v>290</v>
      </c>
      <c r="I91" s="198">
        <v>9.3000000000000007</v>
      </c>
      <c r="J91" s="204">
        <v>6.9750000000000005</v>
      </c>
      <c r="K91" s="219" t="s">
        <v>527</v>
      </c>
      <c r="L91" s="198">
        <v>1210</v>
      </c>
    </row>
    <row r="92" spans="1:12" ht="12.75" customHeight="1">
      <c r="A92" s="190" t="s">
        <v>1466</v>
      </c>
      <c r="B92" s="192">
        <v>40</v>
      </c>
      <c r="C92" s="192" t="s">
        <v>388</v>
      </c>
      <c r="D92" s="732">
        <v>12909.325000000001</v>
      </c>
      <c r="E92" s="196">
        <v>14731.145000000002</v>
      </c>
      <c r="F92" s="223" t="s">
        <v>547</v>
      </c>
      <c r="G92" s="223" t="s">
        <v>548</v>
      </c>
      <c r="H92" s="198">
        <v>290</v>
      </c>
      <c r="I92" s="198">
        <v>12.9</v>
      </c>
      <c r="J92" s="204">
        <v>9.6750000000000007</v>
      </c>
      <c r="K92" s="219" t="s">
        <v>527</v>
      </c>
      <c r="L92" s="198">
        <v>1284</v>
      </c>
    </row>
    <row r="93" spans="1:12" ht="12.75" customHeight="1">
      <c r="A93" s="190" t="s">
        <v>1467</v>
      </c>
      <c r="B93" s="192">
        <v>50</v>
      </c>
      <c r="C93" s="192" t="s">
        <v>388</v>
      </c>
      <c r="D93" s="732">
        <v>13290.849000000002</v>
      </c>
      <c r="E93" s="196">
        <v>15112.669000000002</v>
      </c>
      <c r="F93" s="223" t="s">
        <v>547</v>
      </c>
      <c r="G93" s="223" t="s">
        <v>550</v>
      </c>
      <c r="H93" s="198">
        <v>290</v>
      </c>
      <c r="I93" s="198">
        <v>12.9</v>
      </c>
      <c r="J93" s="204">
        <v>9.6750000000000007</v>
      </c>
      <c r="K93" s="219" t="s">
        <v>527</v>
      </c>
      <c r="L93" s="198">
        <v>1314</v>
      </c>
    </row>
    <row r="94" spans="1:12" ht="12.75" customHeight="1">
      <c r="A94" s="190" t="s">
        <v>1468</v>
      </c>
      <c r="B94" s="192">
        <v>58</v>
      </c>
      <c r="C94" s="192" t="s">
        <v>388</v>
      </c>
      <c r="D94" s="732">
        <v>15397.453499999998</v>
      </c>
      <c r="E94" s="196">
        <v>17442.353499999997</v>
      </c>
      <c r="F94" s="223" t="s">
        <v>552</v>
      </c>
      <c r="G94" s="223" t="s">
        <v>553</v>
      </c>
      <c r="H94" s="198">
        <v>330</v>
      </c>
      <c r="I94" s="198">
        <v>22</v>
      </c>
      <c r="J94" s="204">
        <v>16.5</v>
      </c>
      <c r="K94" s="219" t="s">
        <v>528</v>
      </c>
      <c r="L94" s="198">
        <v>1630</v>
      </c>
    </row>
    <row r="95" spans="1:12" ht="12.75" customHeight="1">
      <c r="A95" s="190" t="s">
        <v>1469</v>
      </c>
      <c r="B95" s="192">
        <v>70</v>
      </c>
      <c r="C95" s="192" t="s">
        <v>388</v>
      </c>
      <c r="D95" s="732">
        <v>15765.8215</v>
      </c>
      <c r="E95" s="196">
        <v>17810.7215</v>
      </c>
      <c r="F95" s="223" t="s">
        <v>552</v>
      </c>
      <c r="G95" s="223" t="s">
        <v>556</v>
      </c>
      <c r="H95" s="198">
        <v>330</v>
      </c>
      <c r="I95" s="198">
        <v>22</v>
      </c>
      <c r="J95" s="204">
        <v>16.5</v>
      </c>
      <c r="K95" s="219" t="s">
        <v>528</v>
      </c>
      <c r="L95" s="198">
        <v>1669</v>
      </c>
    </row>
    <row r="96" spans="1:12" ht="12.75" customHeight="1">
      <c r="A96" s="190" t="s">
        <v>1470</v>
      </c>
      <c r="B96" s="192">
        <v>80</v>
      </c>
      <c r="C96" s="192" t="s">
        <v>388</v>
      </c>
      <c r="D96" s="732">
        <v>16395.665000000001</v>
      </c>
      <c r="E96" s="196">
        <v>18440.565000000002</v>
      </c>
      <c r="F96" s="223" t="s">
        <v>552</v>
      </c>
      <c r="G96" s="223" t="s">
        <v>558</v>
      </c>
      <c r="H96" s="198">
        <v>330</v>
      </c>
      <c r="I96" s="219">
        <v>22</v>
      </c>
      <c r="J96" s="204">
        <v>16.5</v>
      </c>
      <c r="K96" s="219" t="s">
        <v>528</v>
      </c>
      <c r="L96" s="198">
        <v>1700</v>
      </c>
    </row>
    <row r="97" spans="1:12" ht="12.75" customHeight="1">
      <c r="A97" s="190" t="s">
        <v>1471</v>
      </c>
      <c r="B97" s="192">
        <v>90</v>
      </c>
      <c r="C97" s="192" t="s">
        <v>388</v>
      </c>
      <c r="D97" s="732">
        <v>19079.488999999998</v>
      </c>
      <c r="E97" s="196">
        <v>22276.968999999997</v>
      </c>
      <c r="F97" s="223" t="s">
        <v>560</v>
      </c>
      <c r="G97" s="223" t="s">
        <v>561</v>
      </c>
      <c r="H97" s="198">
        <v>330</v>
      </c>
      <c r="I97" s="219">
        <v>27</v>
      </c>
      <c r="J97" s="204">
        <v>20.25</v>
      </c>
      <c r="K97" s="219" t="s">
        <v>528</v>
      </c>
      <c r="L97" s="198">
        <v>1736</v>
      </c>
    </row>
    <row r="98" spans="1:12" ht="12.75" customHeight="1">
      <c r="A98" s="190" t="s">
        <v>1472</v>
      </c>
      <c r="B98" s="192">
        <v>105</v>
      </c>
      <c r="C98" s="192" t="s">
        <v>388</v>
      </c>
      <c r="D98" s="732">
        <v>20671.364999999998</v>
      </c>
      <c r="E98" s="196">
        <v>23868.844999999998</v>
      </c>
      <c r="F98" s="223" t="s">
        <v>563</v>
      </c>
      <c r="G98" s="223" t="s">
        <v>564</v>
      </c>
      <c r="H98" s="198">
        <v>380</v>
      </c>
      <c r="I98" s="219">
        <v>30</v>
      </c>
      <c r="J98" s="204">
        <v>22.5</v>
      </c>
      <c r="K98" s="219" t="s">
        <v>630</v>
      </c>
      <c r="L98" s="198">
        <v>1963</v>
      </c>
    </row>
    <row r="99" spans="1:12" ht="12.75" customHeight="1">
      <c r="A99" s="190" t="s">
        <v>1473</v>
      </c>
      <c r="B99" s="192">
        <v>128</v>
      </c>
      <c r="C99" s="192" t="s">
        <v>388</v>
      </c>
      <c r="D99" s="732">
        <v>24588.564000000002</v>
      </c>
      <c r="E99" s="196">
        <v>28455.284000000003</v>
      </c>
      <c r="F99" s="223" t="s">
        <v>567</v>
      </c>
      <c r="G99" s="223" t="s">
        <v>568</v>
      </c>
      <c r="H99" s="198">
        <v>380</v>
      </c>
      <c r="I99" s="219">
        <v>42</v>
      </c>
      <c r="J99" s="204">
        <v>31.5</v>
      </c>
      <c r="K99" s="219" t="s">
        <v>630</v>
      </c>
      <c r="L99" s="198">
        <v>2238</v>
      </c>
    </row>
    <row r="100" spans="1:12" ht="12.75" customHeight="1">
      <c r="A100" s="190" t="s">
        <v>1474</v>
      </c>
      <c r="B100" s="192">
        <v>144</v>
      </c>
      <c r="C100" s="192" t="s">
        <v>388</v>
      </c>
      <c r="D100" s="732">
        <v>25289.121000000003</v>
      </c>
      <c r="E100" s="196">
        <v>29155.841000000004</v>
      </c>
      <c r="F100" s="223" t="s">
        <v>567</v>
      </c>
      <c r="G100" s="223" t="s">
        <v>571</v>
      </c>
      <c r="H100" s="198">
        <v>380</v>
      </c>
      <c r="I100" s="198">
        <v>42</v>
      </c>
      <c r="J100" s="204">
        <v>31.5</v>
      </c>
      <c r="K100" s="219" t="s">
        <v>630</v>
      </c>
      <c r="L100" s="198">
        <v>2314</v>
      </c>
    </row>
    <row r="101" spans="1:12" ht="12.75" customHeight="1">
      <c r="A101" s="190" t="s">
        <v>1475</v>
      </c>
      <c r="B101" s="192">
        <v>160</v>
      </c>
      <c r="C101" s="192" t="s">
        <v>388</v>
      </c>
      <c r="D101" s="732">
        <v>30827.796999999999</v>
      </c>
      <c r="E101" s="196">
        <v>34694.517</v>
      </c>
      <c r="F101" s="223" t="s">
        <v>574</v>
      </c>
      <c r="G101" s="223" t="s">
        <v>575</v>
      </c>
      <c r="H101" s="198">
        <v>480</v>
      </c>
      <c r="I101" s="198">
        <v>45</v>
      </c>
      <c r="J101" s="204">
        <v>33.75</v>
      </c>
      <c r="K101" s="219" t="s">
        <v>530</v>
      </c>
      <c r="L101" s="198">
        <v>2562</v>
      </c>
    </row>
    <row r="102" spans="1:12" ht="12.75" customHeight="1">
      <c r="A102" s="190" t="s">
        <v>1476</v>
      </c>
      <c r="B102" s="192">
        <v>180</v>
      </c>
      <c r="C102" s="192" t="s">
        <v>388</v>
      </c>
      <c r="D102" s="732">
        <v>33833.942999999999</v>
      </c>
      <c r="E102" s="196">
        <v>37700.663</v>
      </c>
      <c r="F102" s="223" t="s">
        <v>578</v>
      </c>
      <c r="G102" s="223" t="s">
        <v>579</v>
      </c>
      <c r="H102" s="198">
        <v>480</v>
      </c>
      <c r="I102" s="198">
        <v>53</v>
      </c>
      <c r="J102" s="204">
        <v>39.75</v>
      </c>
      <c r="K102" s="219" t="s">
        <v>530</v>
      </c>
      <c r="L102" s="198">
        <v>2605</v>
      </c>
    </row>
    <row r="103" spans="1:12" ht="12.75" customHeight="1">
      <c r="A103" s="190" t="s">
        <v>1477</v>
      </c>
      <c r="B103" s="192">
        <v>200</v>
      </c>
      <c r="C103" s="192" t="s">
        <v>388</v>
      </c>
      <c r="D103" s="732">
        <v>34182.576999999997</v>
      </c>
      <c r="E103" s="196">
        <v>38049.296999999999</v>
      </c>
      <c r="F103" s="223" t="s">
        <v>578</v>
      </c>
      <c r="G103" s="223" t="s">
        <v>582</v>
      </c>
      <c r="H103" s="198">
        <v>480</v>
      </c>
      <c r="I103" s="219">
        <v>53</v>
      </c>
      <c r="J103" s="204">
        <v>39.75</v>
      </c>
      <c r="K103" s="219" t="s">
        <v>530</v>
      </c>
      <c r="L103" s="198">
        <v>2661</v>
      </c>
    </row>
    <row r="104" spans="1:12" ht="12.75" customHeight="1">
      <c r="A104" s="190" t="s">
        <v>1478</v>
      </c>
      <c r="B104" s="192">
        <v>240</v>
      </c>
      <c r="C104" s="192" t="s">
        <v>388</v>
      </c>
      <c r="D104" s="732">
        <v>40138.956000000006</v>
      </c>
      <c r="E104" s="196">
        <v>45121.076000000001</v>
      </c>
      <c r="F104" s="223" t="s">
        <v>584</v>
      </c>
      <c r="G104" s="223" t="s">
        <v>585</v>
      </c>
      <c r="H104" s="198">
        <v>570</v>
      </c>
      <c r="I104" s="219">
        <v>61</v>
      </c>
      <c r="J104" s="204">
        <v>45.75</v>
      </c>
      <c r="K104" s="219" t="s">
        <v>631</v>
      </c>
      <c r="L104" s="198">
        <v>4205</v>
      </c>
    </row>
    <row r="105" spans="1:12" ht="12.75" customHeight="1">
      <c r="A105" s="190" t="s">
        <v>1479</v>
      </c>
      <c r="B105" s="192">
        <v>250</v>
      </c>
      <c r="C105" s="192" t="s">
        <v>388</v>
      </c>
      <c r="D105" s="732">
        <v>41443.044500000004</v>
      </c>
      <c r="E105" s="196">
        <v>46425.164500000006</v>
      </c>
      <c r="F105" s="223" t="s">
        <v>588</v>
      </c>
      <c r="G105" s="223" t="s">
        <v>589</v>
      </c>
      <c r="H105" s="198">
        <v>570</v>
      </c>
      <c r="I105" s="219">
        <v>52</v>
      </c>
      <c r="J105" s="204">
        <v>39</v>
      </c>
      <c r="K105" s="219" t="s">
        <v>631</v>
      </c>
      <c r="L105" s="198">
        <v>3993</v>
      </c>
    </row>
    <row r="106" spans="1:12" ht="12.75" customHeight="1">
      <c r="A106" s="190" t="s">
        <v>1480</v>
      </c>
      <c r="B106" s="192">
        <v>262</v>
      </c>
      <c r="C106" s="192" t="s">
        <v>388</v>
      </c>
      <c r="D106" s="732">
        <v>43549.648999999998</v>
      </c>
      <c r="E106" s="196">
        <v>48531.769</v>
      </c>
      <c r="F106" s="223" t="s">
        <v>591</v>
      </c>
      <c r="G106" s="223" t="s">
        <v>589</v>
      </c>
      <c r="H106" s="198">
        <v>570</v>
      </c>
      <c r="I106" s="219">
        <v>69</v>
      </c>
      <c r="J106" s="204">
        <v>51.75</v>
      </c>
      <c r="K106" s="219" t="s">
        <v>631</v>
      </c>
      <c r="L106" s="198">
        <v>4115</v>
      </c>
    </row>
    <row r="107" spans="1:12" ht="12.75" customHeight="1">
      <c r="A107" s="190" t="s">
        <v>1481</v>
      </c>
      <c r="B107" s="192">
        <v>280</v>
      </c>
      <c r="C107" s="192" t="s">
        <v>388</v>
      </c>
      <c r="D107" s="732">
        <v>47669.121500000001</v>
      </c>
      <c r="E107" s="196">
        <v>52651.241499999996</v>
      </c>
      <c r="F107" s="223" t="s">
        <v>593</v>
      </c>
      <c r="G107" s="223" t="s">
        <v>594</v>
      </c>
      <c r="H107" s="198">
        <v>570</v>
      </c>
      <c r="I107" s="219">
        <v>72</v>
      </c>
      <c r="J107" s="204">
        <v>54</v>
      </c>
      <c r="K107" s="219" t="s">
        <v>631</v>
      </c>
      <c r="L107" s="198">
        <v>4357</v>
      </c>
    </row>
    <row r="108" spans="1:12" ht="12.75" customHeight="1">
      <c r="A108" s="190" t="s">
        <v>1482</v>
      </c>
      <c r="B108" s="225">
        <v>320</v>
      </c>
      <c r="C108" s="238" t="s">
        <v>388</v>
      </c>
      <c r="D108" s="732">
        <v>58524.466</v>
      </c>
      <c r="E108" s="196">
        <v>65123.916000000005</v>
      </c>
      <c r="F108" s="223" t="s">
        <v>596</v>
      </c>
      <c r="G108" s="227" t="s">
        <v>597</v>
      </c>
      <c r="H108" s="198">
        <v>645</v>
      </c>
      <c r="I108" s="219">
        <v>89</v>
      </c>
      <c r="J108" s="204">
        <v>66.75</v>
      </c>
      <c r="K108" s="219" t="s">
        <v>632</v>
      </c>
      <c r="L108" s="198">
        <v>4462</v>
      </c>
    </row>
    <row r="109" spans="1:12" ht="12.75" customHeight="1">
      <c r="A109" s="190" t="s">
        <v>1483</v>
      </c>
      <c r="B109" s="235">
        <v>360</v>
      </c>
      <c r="C109" s="238" t="s">
        <v>388</v>
      </c>
      <c r="D109" s="732">
        <v>75339.478499999997</v>
      </c>
      <c r="E109" s="196">
        <v>81938.928500000009</v>
      </c>
      <c r="F109" s="236" t="s">
        <v>600</v>
      </c>
      <c r="G109" s="236" t="s">
        <v>601</v>
      </c>
      <c r="H109" s="198">
        <v>745</v>
      </c>
      <c r="I109" s="198">
        <v>97</v>
      </c>
      <c r="J109" s="204">
        <v>72.75</v>
      </c>
      <c r="K109" s="219" t="s">
        <v>535</v>
      </c>
      <c r="L109" s="198">
        <v>5570</v>
      </c>
    </row>
    <row r="110" spans="1:12" ht="12.75" customHeight="1">
      <c r="A110" s="190" t="s">
        <v>1484</v>
      </c>
      <c r="B110" s="192">
        <v>400</v>
      </c>
      <c r="C110" s="238" t="s">
        <v>388</v>
      </c>
      <c r="D110" s="732">
        <v>78380.159</v>
      </c>
      <c r="E110" s="196">
        <v>84979.608999999997</v>
      </c>
      <c r="F110" s="223" t="s">
        <v>604</v>
      </c>
      <c r="G110" s="223" t="s">
        <v>601</v>
      </c>
      <c r="H110" s="198">
        <v>745</v>
      </c>
      <c r="I110" s="198">
        <v>91</v>
      </c>
      <c r="J110" s="204">
        <v>68.25</v>
      </c>
      <c r="K110" s="219" t="s">
        <v>535</v>
      </c>
      <c r="L110" s="198">
        <v>5414</v>
      </c>
    </row>
    <row r="111" spans="1:12" s="396" customFormat="1" ht="12.75" customHeight="1">
      <c r="A111" s="11"/>
      <c r="B111" s="10"/>
      <c r="C111" s="57"/>
      <c r="D111" s="10"/>
      <c r="E111" s="34"/>
      <c r="F111" s="34"/>
      <c r="G111" s="34"/>
      <c r="H111" s="34"/>
      <c r="I111" s="34"/>
      <c r="J111" s="34"/>
      <c r="K111" s="34"/>
      <c r="L111" s="34"/>
    </row>
    <row r="112" spans="1:12" s="396" customFormat="1" ht="12.75" customHeight="1">
      <c r="A112" s="11"/>
      <c r="B112" s="10"/>
      <c r="C112" s="57"/>
      <c r="D112" s="10"/>
      <c r="E112" s="34"/>
      <c r="F112" s="34"/>
      <c r="G112" s="34"/>
      <c r="H112" s="34"/>
      <c r="I112" s="34"/>
      <c r="J112" s="34"/>
      <c r="K112" s="34"/>
      <c r="L112" s="34"/>
    </row>
    <row r="113" s="396" customFormat="1"/>
    <row r="114" s="396" customFormat="1"/>
    <row r="115" s="396" customFormat="1"/>
  </sheetData>
  <sheetProtection selectLockedCells="1" selectUnlockedCells="1"/>
  <mergeCells count="24">
    <mergeCell ref="H61:H62"/>
    <mergeCell ref="A61:A62"/>
    <mergeCell ref="B61:B62"/>
    <mergeCell ref="C61:C62"/>
    <mergeCell ref="F61:F62"/>
    <mergeCell ref="G61:G62"/>
    <mergeCell ref="A90:C90"/>
    <mergeCell ref="F90:L90"/>
    <mergeCell ref="A5:A6"/>
    <mergeCell ref="B5:B6"/>
    <mergeCell ref="C5:C6"/>
    <mergeCell ref="F5:F6"/>
    <mergeCell ref="G5:G6"/>
    <mergeCell ref="H5:H6"/>
    <mergeCell ref="I61:I62"/>
    <mergeCell ref="J61:J62"/>
    <mergeCell ref="K61:K62"/>
    <mergeCell ref="L61:L62"/>
    <mergeCell ref="A34:C34"/>
    <mergeCell ref="F34:L34"/>
    <mergeCell ref="I5:I6"/>
    <mergeCell ref="J5:J6"/>
    <mergeCell ref="K5:K6"/>
    <mergeCell ref="L5:L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4"/>
  <sheetViews>
    <sheetView zoomScale="90" zoomScaleNormal="90" workbookViewId="0">
      <selection activeCell="D102" sqref="D102:E106"/>
    </sheetView>
  </sheetViews>
  <sheetFormatPr defaultColWidth="9.109375" defaultRowHeight="13.8"/>
  <cols>
    <col min="1" max="1" width="9.88671875" style="241" customWidth="1"/>
    <col min="2" max="2" width="55.44140625" style="242" customWidth="1"/>
    <col min="3" max="3" width="17.109375" style="242" customWidth="1"/>
    <col min="4" max="4" width="14.88671875" style="242" customWidth="1"/>
    <col min="5" max="5" width="15.44140625" style="242" customWidth="1"/>
    <col min="6" max="6" width="14.33203125" style="242" customWidth="1"/>
    <col min="7" max="7" width="14.109375" style="242" customWidth="1"/>
    <col min="8" max="9" width="15.5546875" style="242" customWidth="1"/>
    <col min="10" max="16384" width="9.109375" style="242"/>
  </cols>
  <sheetData>
    <row r="1" spans="1:8" ht="16.8">
      <c r="A1" s="244"/>
      <c r="B1" s="245" t="s">
        <v>649</v>
      </c>
      <c r="C1" s="246"/>
      <c r="D1" s="247"/>
      <c r="E1" s="248"/>
      <c r="F1" s="249"/>
      <c r="G1" s="250"/>
      <c r="H1" s="249"/>
    </row>
    <row r="2" spans="1:8" ht="26.4">
      <c r="A2" s="251" t="s">
        <v>16</v>
      </c>
      <c r="B2" s="22" t="s">
        <v>17</v>
      </c>
      <c r="C2" s="22" t="s">
        <v>650</v>
      </c>
      <c r="D2" s="22" t="s">
        <v>651</v>
      </c>
      <c r="E2" s="252" t="s">
        <v>1004</v>
      </c>
      <c r="F2" s="253"/>
    </row>
    <row r="3" spans="1:8">
      <c r="A3" s="254" t="s">
        <v>653</v>
      </c>
      <c r="B3" s="255" t="s">
        <v>1036</v>
      </c>
      <c r="C3" s="256">
        <v>380</v>
      </c>
      <c r="D3" s="256" t="s">
        <v>654</v>
      </c>
      <c r="E3" s="257">
        <v>737</v>
      </c>
      <c r="F3" s="167"/>
    </row>
    <row r="4" spans="1:8">
      <c r="A4" s="254" t="s">
        <v>1039</v>
      </c>
      <c r="B4" s="255" t="s">
        <v>1037</v>
      </c>
      <c r="C4" s="256">
        <v>380</v>
      </c>
      <c r="D4" s="256" t="s">
        <v>654</v>
      </c>
      <c r="E4" s="257">
        <v>737</v>
      </c>
      <c r="F4" s="167"/>
    </row>
    <row r="5" spans="1:8">
      <c r="A5" s="254" t="s">
        <v>655</v>
      </c>
      <c r="B5" s="255" t="s">
        <v>1038</v>
      </c>
      <c r="C5" s="256">
        <v>380</v>
      </c>
      <c r="D5" s="256" t="s">
        <v>654</v>
      </c>
      <c r="E5" s="257">
        <v>821</v>
      </c>
      <c r="F5" s="167"/>
    </row>
    <row r="6" spans="1:8">
      <c r="A6" s="254" t="s">
        <v>656</v>
      </c>
      <c r="B6" s="255" t="s">
        <v>657</v>
      </c>
      <c r="C6" s="256">
        <v>380</v>
      </c>
      <c r="D6" s="256" t="s">
        <v>658</v>
      </c>
      <c r="E6" s="257">
        <v>856</v>
      </c>
      <c r="F6" s="167"/>
    </row>
    <row r="7" spans="1:8">
      <c r="A7" s="254" t="s">
        <v>659</v>
      </c>
      <c r="B7" s="255" t="s">
        <v>660</v>
      </c>
      <c r="C7" s="256">
        <v>380</v>
      </c>
      <c r="D7" s="256" t="s">
        <v>658</v>
      </c>
      <c r="E7" s="257">
        <v>968</v>
      </c>
      <c r="F7" s="167"/>
    </row>
    <row r="8" spans="1:8">
      <c r="A8" s="258" t="s">
        <v>661</v>
      </c>
      <c r="B8" s="255" t="s">
        <v>662</v>
      </c>
      <c r="C8" s="256">
        <v>380</v>
      </c>
      <c r="D8" s="256" t="s">
        <v>658</v>
      </c>
      <c r="E8" s="257">
        <v>1080</v>
      </c>
      <c r="F8" s="167"/>
    </row>
    <row r="9" spans="1:8">
      <c r="A9" s="258" t="s">
        <v>663</v>
      </c>
      <c r="B9" s="255" t="s">
        <v>664</v>
      </c>
      <c r="C9" s="256">
        <v>380</v>
      </c>
      <c r="D9" s="256" t="s">
        <v>665</v>
      </c>
      <c r="E9" s="257">
        <v>1416</v>
      </c>
      <c r="F9" s="167"/>
    </row>
    <row r="10" spans="1:8">
      <c r="A10" s="258" t="s">
        <v>666</v>
      </c>
      <c r="B10" s="255" t="s">
        <v>1856</v>
      </c>
      <c r="C10" s="256">
        <v>380</v>
      </c>
      <c r="D10" s="256" t="s">
        <v>667</v>
      </c>
      <c r="E10" s="257">
        <v>1704</v>
      </c>
      <c r="F10" s="260"/>
    </row>
    <row r="11" spans="1:8">
      <c r="A11" s="258" t="s">
        <v>668</v>
      </c>
      <c r="B11" s="255" t="s">
        <v>669</v>
      </c>
      <c r="C11" s="256">
        <v>380</v>
      </c>
      <c r="D11" s="256" t="s">
        <v>667</v>
      </c>
      <c r="E11" s="257">
        <v>2250</v>
      </c>
      <c r="F11" s="260"/>
    </row>
    <row r="12" spans="1:8">
      <c r="A12" s="258" t="s">
        <v>670</v>
      </c>
      <c r="B12" s="255" t="s">
        <v>671</v>
      </c>
      <c r="C12" s="256">
        <v>380</v>
      </c>
      <c r="D12" s="256" t="s">
        <v>667</v>
      </c>
      <c r="E12" s="257">
        <v>4581</v>
      </c>
      <c r="F12" s="260"/>
    </row>
    <row r="13" spans="1:8">
      <c r="A13" s="258" t="s">
        <v>672</v>
      </c>
      <c r="B13" s="255" t="s">
        <v>673</v>
      </c>
      <c r="C13" s="256">
        <v>380</v>
      </c>
      <c r="D13" s="256" t="s">
        <v>674</v>
      </c>
      <c r="E13" s="257">
        <v>7465</v>
      </c>
      <c r="F13" s="260"/>
    </row>
    <row r="14" spans="1:8">
      <c r="A14" s="258" t="s">
        <v>675</v>
      </c>
      <c r="B14" s="255" t="s">
        <v>676</v>
      </c>
      <c r="C14" s="256">
        <v>380</v>
      </c>
      <c r="D14" s="256" t="s">
        <v>674</v>
      </c>
      <c r="E14" s="257">
        <v>7745</v>
      </c>
      <c r="F14" s="260"/>
    </row>
    <row r="15" spans="1:8">
      <c r="A15" s="258" t="s">
        <v>677</v>
      </c>
      <c r="B15" s="255" t="s">
        <v>678</v>
      </c>
      <c r="C15" s="256">
        <v>380</v>
      </c>
      <c r="D15" s="256" t="s">
        <v>679</v>
      </c>
      <c r="E15" s="257">
        <v>11909</v>
      </c>
      <c r="F15" s="260"/>
    </row>
    <row r="16" spans="1:8">
      <c r="A16" s="258" t="s">
        <v>1041</v>
      </c>
      <c r="B16" s="255" t="s">
        <v>1040</v>
      </c>
      <c r="C16" s="256">
        <v>380</v>
      </c>
      <c r="D16" s="256" t="s">
        <v>1042</v>
      </c>
      <c r="E16" s="480">
        <v>12320</v>
      </c>
      <c r="F16" s="260"/>
    </row>
    <row r="17" spans="1:8" ht="26.4">
      <c r="A17" s="261"/>
      <c r="B17" s="262" t="s">
        <v>680</v>
      </c>
      <c r="C17" s="263"/>
      <c r="D17" s="263"/>
      <c r="E17" s="264"/>
      <c r="F17" s="247"/>
      <c r="G17" s="260"/>
      <c r="H17" s="260"/>
    </row>
    <row r="18" spans="1:8">
      <c r="A18" s="261"/>
      <c r="B18" s="262"/>
      <c r="C18" s="263"/>
      <c r="D18" s="263"/>
      <c r="E18" s="264"/>
      <c r="F18" s="247"/>
      <c r="G18" s="260"/>
      <c r="H18" s="260"/>
    </row>
    <row r="19" spans="1:8" ht="15.75" customHeight="1">
      <c r="A19" s="261"/>
      <c r="B19" s="1036" t="s">
        <v>681</v>
      </c>
      <c r="C19" s="1036"/>
      <c r="D19" s="263"/>
      <c r="E19" s="264"/>
      <c r="F19" s="247"/>
      <c r="G19" s="260"/>
      <c r="H19" s="260"/>
    </row>
    <row r="20" spans="1:8" ht="26.4">
      <c r="A20" s="251" t="s">
        <v>16</v>
      </c>
      <c r="B20" s="22" t="s">
        <v>17</v>
      </c>
      <c r="C20" s="45" t="s">
        <v>652</v>
      </c>
      <c r="D20" s="263"/>
      <c r="E20" s="264"/>
      <c r="F20" s="247"/>
      <c r="G20" s="260"/>
      <c r="H20" s="260"/>
    </row>
    <row r="21" spans="1:8" ht="18" customHeight="1">
      <c r="A21" s="258" t="s">
        <v>682</v>
      </c>
      <c r="B21" s="255" t="s">
        <v>683</v>
      </c>
      <c r="C21" s="259">
        <v>6000</v>
      </c>
      <c r="D21" s="263"/>
      <c r="E21" s="264"/>
      <c r="F21" s="247"/>
      <c r="G21" s="260"/>
      <c r="H21" s="260"/>
    </row>
    <row r="22" spans="1:8" ht="22.5" customHeight="1">
      <c r="A22" s="261"/>
      <c r="B22" s="262"/>
      <c r="C22" s="263"/>
      <c r="D22" s="263"/>
      <c r="E22" s="264"/>
      <c r="F22" s="247"/>
      <c r="G22" s="260"/>
      <c r="H22" s="260"/>
    </row>
    <row r="23" spans="1:8" ht="15.6">
      <c r="A23" s="261"/>
      <c r="B23" s="265" t="s">
        <v>684</v>
      </c>
      <c r="C23" s="263"/>
      <c r="D23" s="263"/>
      <c r="E23" s="264"/>
      <c r="F23" s="247"/>
      <c r="G23" s="260"/>
      <c r="H23" s="260"/>
    </row>
    <row r="24" spans="1:8" ht="26.4">
      <c r="A24" s="251" t="s">
        <v>16</v>
      </c>
      <c r="B24" s="22" t="s">
        <v>17</v>
      </c>
      <c r="C24" s="266" t="s">
        <v>685</v>
      </c>
      <c r="D24" s="45" t="s">
        <v>652</v>
      </c>
      <c r="E24" s="264"/>
      <c r="F24" s="247"/>
      <c r="G24" s="260"/>
      <c r="H24" s="260"/>
    </row>
    <row r="25" spans="1:8" ht="26.25" customHeight="1">
      <c r="A25" s="258" t="s">
        <v>686</v>
      </c>
      <c r="B25" s="255" t="s">
        <v>1726</v>
      </c>
      <c r="C25" s="267" t="s">
        <v>687</v>
      </c>
      <c r="D25" s="268">
        <v>32500</v>
      </c>
      <c r="E25" s="264"/>
      <c r="F25" s="247"/>
      <c r="G25" s="260"/>
      <c r="H25" s="260"/>
    </row>
    <row r="26" spans="1:8" ht="26.25" customHeight="1">
      <c r="A26" s="258" t="s">
        <v>1035</v>
      </c>
      <c r="B26" s="255" t="s">
        <v>1759</v>
      </c>
      <c r="C26" s="267" t="s">
        <v>687</v>
      </c>
      <c r="D26" s="268">
        <v>26600</v>
      </c>
      <c r="E26" s="264"/>
      <c r="F26" s="247"/>
      <c r="G26" s="260"/>
      <c r="H26" s="260"/>
    </row>
    <row r="27" spans="1:8" ht="18.75" customHeight="1">
      <c r="A27" s="258" t="s">
        <v>688</v>
      </c>
      <c r="B27" s="255" t="s">
        <v>689</v>
      </c>
      <c r="C27" s="256">
        <v>12</v>
      </c>
      <c r="D27" s="268">
        <v>26600</v>
      </c>
      <c r="E27" s="264"/>
      <c r="F27" s="247"/>
      <c r="G27" s="260"/>
      <c r="H27" s="260"/>
    </row>
    <row r="28" spans="1:8" ht="18.75" customHeight="1">
      <c r="A28" s="258" t="s">
        <v>690</v>
      </c>
      <c r="B28" s="255" t="s">
        <v>691</v>
      </c>
      <c r="C28" s="256">
        <v>12</v>
      </c>
      <c r="D28" s="268">
        <v>26600</v>
      </c>
      <c r="E28" s="264"/>
      <c r="F28" s="247"/>
      <c r="G28" s="260"/>
      <c r="H28" s="260"/>
    </row>
    <row r="29" spans="1:8" ht="18.75" customHeight="1">
      <c r="A29" s="258" t="s">
        <v>692</v>
      </c>
      <c r="B29" s="255" t="s">
        <v>693</v>
      </c>
      <c r="C29" s="256">
        <v>12</v>
      </c>
      <c r="D29" s="268">
        <v>26600</v>
      </c>
      <c r="E29" s="264"/>
      <c r="F29" s="247"/>
      <c r="G29" s="260"/>
      <c r="H29" s="260"/>
    </row>
    <row r="30" spans="1:8" ht="28.5" customHeight="1">
      <c r="A30" s="258" t="s">
        <v>694</v>
      </c>
      <c r="B30" s="255" t="s">
        <v>1700</v>
      </c>
      <c r="C30" s="256">
        <v>12</v>
      </c>
      <c r="D30" s="268">
        <v>26600</v>
      </c>
      <c r="E30" s="264"/>
      <c r="F30" s="247"/>
      <c r="G30" s="260"/>
      <c r="H30" s="260"/>
    </row>
    <row r="31" spans="1:8" ht="24.75" customHeight="1">
      <c r="A31" s="261"/>
      <c r="B31" s="262"/>
      <c r="C31" s="263"/>
      <c r="D31" s="263"/>
      <c r="E31" s="264"/>
      <c r="F31" s="260"/>
      <c r="G31" s="260"/>
      <c r="H31" s="260"/>
    </row>
    <row r="32" spans="1:8" ht="16.5" customHeight="1">
      <c r="A32" s="261"/>
      <c r="B32" s="1037" t="s">
        <v>695</v>
      </c>
      <c r="C32" s="1037"/>
      <c r="D32" s="1037"/>
      <c r="E32" s="264"/>
      <c r="F32" s="260"/>
      <c r="G32" s="260"/>
      <c r="H32" s="260"/>
    </row>
    <row r="33" spans="1:9" ht="26.4">
      <c r="A33" s="251" t="s">
        <v>16</v>
      </c>
      <c r="B33" s="22" t="s">
        <v>17</v>
      </c>
      <c r="C33" s="266" t="s">
        <v>685</v>
      </c>
      <c r="D33" s="46" t="s">
        <v>1004</v>
      </c>
      <c r="F33" s="260"/>
      <c r="G33" s="260"/>
      <c r="H33" s="260"/>
    </row>
    <row r="34" spans="1:9">
      <c r="A34" s="258" t="s">
        <v>696</v>
      </c>
      <c r="B34" s="255" t="s">
        <v>1486</v>
      </c>
      <c r="C34" s="267" t="s">
        <v>1487</v>
      </c>
      <c r="D34" s="268">
        <v>166</v>
      </c>
      <c r="F34" s="260"/>
      <c r="G34" s="260"/>
      <c r="H34" s="260"/>
    </row>
    <row r="35" spans="1:9">
      <c r="A35" s="258" t="s">
        <v>697</v>
      </c>
      <c r="B35" s="255" t="s">
        <v>698</v>
      </c>
      <c r="C35" s="256">
        <v>2</v>
      </c>
      <c r="D35" s="268">
        <v>186</v>
      </c>
      <c r="F35" s="260"/>
      <c r="G35" s="260"/>
      <c r="H35" s="260"/>
    </row>
    <row r="36" spans="1:9">
      <c r="A36" s="258" t="s">
        <v>699</v>
      </c>
      <c r="B36" s="255" t="s">
        <v>700</v>
      </c>
      <c r="C36" s="256">
        <v>3</v>
      </c>
      <c r="D36" s="268">
        <v>200</v>
      </c>
      <c r="F36" s="260"/>
      <c r="G36" s="260"/>
      <c r="H36" s="260"/>
    </row>
    <row r="37" spans="1:9">
      <c r="A37" s="363"/>
      <c r="B37" s="262"/>
      <c r="C37" s="263"/>
      <c r="D37" s="269"/>
      <c r="F37" s="260"/>
      <c r="G37" s="260"/>
      <c r="H37" s="260"/>
    </row>
    <row r="38" spans="1:9" ht="22.5" customHeight="1">
      <c r="A38" s="363"/>
      <c r="B38" s="388" t="s">
        <v>939</v>
      </c>
      <c r="C38" s="263"/>
      <c r="D38" s="269"/>
      <c r="F38" s="260"/>
      <c r="G38" s="260"/>
      <c r="H38" s="260"/>
    </row>
    <row r="39" spans="1:9" s="365" customFormat="1" ht="24" customHeight="1">
      <c r="A39" s="368" t="s">
        <v>1493</v>
      </c>
      <c r="B39" s="369" t="s">
        <v>928</v>
      </c>
      <c r="C39" s="369"/>
      <c r="D39" s="370">
        <v>14200</v>
      </c>
      <c r="E39" s="364"/>
      <c r="G39" s="366"/>
      <c r="H39" s="367"/>
      <c r="I39" s="366"/>
    </row>
    <row r="40" spans="1:9" s="365" customFormat="1" ht="5.25" customHeight="1">
      <c r="A40" s="389"/>
      <c r="B40" s="390"/>
      <c r="C40" s="390"/>
      <c r="D40" s="364"/>
      <c r="E40" s="364"/>
      <c r="G40" s="366"/>
      <c r="H40" s="367"/>
      <c r="I40" s="366"/>
    </row>
    <row r="41" spans="1:9" s="365" customFormat="1" ht="17.25" customHeight="1">
      <c r="A41" s="389"/>
      <c r="B41" s="391" t="s">
        <v>941</v>
      </c>
      <c r="C41" s="390"/>
      <c r="D41" s="364"/>
      <c r="E41" s="364"/>
      <c r="G41" s="366"/>
      <c r="H41" s="367"/>
      <c r="I41" s="366"/>
    </row>
    <row r="42" spans="1:9" s="365" customFormat="1" ht="24.75" customHeight="1">
      <c r="A42" s="368" t="s">
        <v>940</v>
      </c>
      <c r="B42" s="930" t="s">
        <v>1870</v>
      </c>
      <c r="C42" s="369"/>
      <c r="D42" s="370">
        <v>5200</v>
      </c>
      <c r="E42" s="364"/>
      <c r="G42" s="366"/>
      <c r="H42" s="367"/>
      <c r="I42" s="366"/>
    </row>
    <row r="43" spans="1:9">
      <c r="A43" s="261"/>
      <c r="B43" s="262"/>
      <c r="C43" s="263"/>
      <c r="D43" s="269"/>
      <c r="F43" s="260"/>
      <c r="G43" s="260"/>
      <c r="H43" s="260"/>
    </row>
    <row r="44" spans="1:9">
      <c r="A44" s="261"/>
      <c r="B44" s="262"/>
      <c r="C44" s="263"/>
      <c r="D44" s="269"/>
      <c r="F44" s="260"/>
      <c r="G44" s="260"/>
      <c r="H44" s="260"/>
    </row>
    <row r="45" spans="1:9" ht="17.399999999999999">
      <c r="A45" s="270"/>
      <c r="B45" s="1038" t="s">
        <v>701</v>
      </c>
      <c r="C45" s="1038"/>
      <c r="D45" s="1038"/>
    </row>
    <row r="46" spans="1:9" ht="26.4">
      <c r="A46" s="271" t="s">
        <v>102</v>
      </c>
      <c r="B46" s="46" t="s">
        <v>17</v>
      </c>
      <c r="C46" s="46" t="s">
        <v>1004</v>
      </c>
    </row>
    <row r="47" spans="1:9">
      <c r="A47" s="271" t="s">
        <v>702</v>
      </c>
      <c r="B47" s="272" t="s">
        <v>703</v>
      </c>
      <c r="C47" s="46">
        <v>10328</v>
      </c>
    </row>
    <row r="48" spans="1:9">
      <c r="A48" s="271" t="s">
        <v>704</v>
      </c>
      <c r="B48" s="272" t="s">
        <v>705</v>
      </c>
      <c r="C48" s="46">
        <v>11578</v>
      </c>
    </row>
    <row r="49" spans="1:4">
      <c r="A49" s="271" t="s">
        <v>706</v>
      </c>
      <c r="B49" s="272" t="s">
        <v>707</v>
      </c>
      <c r="C49" s="46">
        <v>14228</v>
      </c>
    </row>
    <row r="50" spans="1:4">
      <c r="A50" s="271" t="s">
        <v>708</v>
      </c>
      <c r="B50" s="272" t="s">
        <v>709</v>
      </c>
      <c r="C50" s="46">
        <v>14389</v>
      </c>
    </row>
    <row r="51" spans="1:4">
      <c r="A51" s="271" t="s">
        <v>710</v>
      </c>
      <c r="B51" s="272" t="s">
        <v>711</v>
      </c>
      <c r="C51" s="46">
        <v>15025</v>
      </c>
    </row>
    <row r="52" spans="1:4">
      <c r="A52" s="271" t="s">
        <v>712</v>
      </c>
      <c r="B52" s="272" t="s">
        <v>713</v>
      </c>
      <c r="C52" s="46">
        <v>19537</v>
      </c>
    </row>
    <row r="53" spans="1:4">
      <c r="A53" s="271" t="s">
        <v>714</v>
      </c>
      <c r="B53" s="272" t="s">
        <v>715</v>
      </c>
      <c r="C53" s="46">
        <v>37500</v>
      </c>
    </row>
    <row r="54" spans="1:4">
      <c r="A54" s="273"/>
      <c r="B54" s="272"/>
      <c r="C54" s="274"/>
    </row>
    <row r="55" spans="1:4">
      <c r="A55" s="273" t="s">
        <v>716</v>
      </c>
      <c r="B55" s="272" t="s">
        <v>717</v>
      </c>
      <c r="C55" s="275">
        <v>14625</v>
      </c>
    </row>
    <row r="56" spans="1:4">
      <c r="A56" s="273" t="s">
        <v>718</v>
      </c>
      <c r="B56" s="272" t="s">
        <v>719</v>
      </c>
      <c r="C56" s="275">
        <v>16140</v>
      </c>
    </row>
    <row r="57" spans="1:4">
      <c r="A57" s="273" t="s">
        <v>720</v>
      </c>
      <c r="B57" s="272" t="s">
        <v>721</v>
      </c>
      <c r="C57" s="275">
        <v>16328</v>
      </c>
    </row>
    <row r="58" spans="1:4">
      <c r="A58" s="273" t="s">
        <v>722</v>
      </c>
      <c r="B58" s="272" t="s">
        <v>723</v>
      </c>
      <c r="C58" s="275">
        <v>20860</v>
      </c>
    </row>
    <row r="59" spans="1:4">
      <c r="A59" s="273" t="s">
        <v>724</v>
      </c>
      <c r="B59" s="272" t="s">
        <v>725</v>
      </c>
      <c r="C59" s="275">
        <v>25653</v>
      </c>
    </row>
    <row r="60" spans="1:4">
      <c r="A60" s="273" t="s">
        <v>726</v>
      </c>
      <c r="B60" s="272" t="s">
        <v>727</v>
      </c>
      <c r="C60" s="275">
        <v>26094</v>
      </c>
    </row>
    <row r="61" spans="1:4">
      <c r="A61" s="273" t="s">
        <v>728</v>
      </c>
      <c r="B61" s="272" t="s">
        <v>729</v>
      </c>
      <c r="C61" s="275">
        <v>26875</v>
      </c>
    </row>
    <row r="62" spans="1:4">
      <c r="A62" s="270"/>
    </row>
    <row r="63" spans="1:4">
      <c r="A63" s="270"/>
    </row>
    <row r="64" spans="1:4" ht="17.399999999999999">
      <c r="A64" s="270"/>
      <c r="B64" s="1038" t="s">
        <v>730</v>
      </c>
      <c r="C64" s="1038"/>
      <c r="D64" s="1038"/>
    </row>
    <row r="65" spans="1:3" ht="26.4">
      <c r="A65" s="271" t="s">
        <v>102</v>
      </c>
      <c r="B65" s="46" t="s">
        <v>17</v>
      </c>
      <c r="C65" s="46" t="s">
        <v>1004</v>
      </c>
    </row>
    <row r="66" spans="1:3" ht="16.5" customHeight="1">
      <c r="A66" s="271" t="s">
        <v>1014</v>
      </c>
      <c r="B66" s="272" t="s">
        <v>703</v>
      </c>
      <c r="C66" s="46">
        <v>9590</v>
      </c>
    </row>
    <row r="67" spans="1:3" ht="15.75" customHeight="1">
      <c r="A67" s="271" t="s">
        <v>1015</v>
      </c>
      <c r="B67" s="272" t="s">
        <v>705</v>
      </c>
      <c r="C67" s="46">
        <v>10072</v>
      </c>
    </row>
    <row r="68" spans="1:3" ht="15.75" customHeight="1">
      <c r="A68" s="271" t="s">
        <v>1016</v>
      </c>
      <c r="B68" s="272" t="s">
        <v>707</v>
      </c>
      <c r="C68" s="46">
        <v>11722</v>
      </c>
    </row>
    <row r="69" spans="1:3" ht="16.5" customHeight="1">
      <c r="A69" s="271" t="s">
        <v>1017</v>
      </c>
      <c r="B69" s="272" t="s">
        <v>709</v>
      </c>
      <c r="C69" s="46">
        <v>11808</v>
      </c>
    </row>
    <row r="70" spans="1:3" ht="15.75" customHeight="1">
      <c r="A70" s="271" t="s">
        <v>1018</v>
      </c>
      <c r="B70" s="272" t="s">
        <v>711</v>
      </c>
      <c r="C70" s="46">
        <v>12594</v>
      </c>
    </row>
    <row r="71" spans="1:3" ht="15.75" customHeight="1">
      <c r="A71" s="271" t="s">
        <v>1019</v>
      </c>
      <c r="B71" s="272" t="s">
        <v>713</v>
      </c>
      <c r="C71" s="46">
        <v>14109</v>
      </c>
    </row>
    <row r="72" spans="1:3">
      <c r="A72" s="273"/>
      <c r="B72" s="272"/>
      <c r="C72" s="274"/>
    </row>
    <row r="73" spans="1:3" ht="16.5" customHeight="1">
      <c r="A73" s="273" t="s">
        <v>1020</v>
      </c>
      <c r="B73" s="272" t="s">
        <v>717</v>
      </c>
      <c r="C73" s="275">
        <v>13775</v>
      </c>
    </row>
    <row r="74" spans="1:3" ht="15.75" customHeight="1">
      <c r="A74" s="273" t="s">
        <v>1021</v>
      </c>
      <c r="B74" s="272" t="s">
        <v>719</v>
      </c>
      <c r="C74" s="275">
        <v>14475</v>
      </c>
    </row>
    <row r="75" spans="1:3" ht="15.75" customHeight="1">
      <c r="A75" s="273" t="s">
        <v>1022</v>
      </c>
      <c r="B75" s="272" t="s">
        <v>721</v>
      </c>
      <c r="C75" s="275">
        <v>14582</v>
      </c>
    </row>
    <row r="76" spans="1:3" ht="15.75" customHeight="1">
      <c r="A76" s="273" t="s">
        <v>1023</v>
      </c>
      <c r="B76" s="272" t="s">
        <v>723</v>
      </c>
      <c r="C76" s="275">
        <v>18672</v>
      </c>
    </row>
    <row r="77" spans="1:3" ht="17.25" customHeight="1">
      <c r="A77" s="273" t="s">
        <v>1024</v>
      </c>
      <c r="B77" s="272" t="s">
        <v>725</v>
      </c>
      <c r="C77" s="275">
        <v>20115</v>
      </c>
    </row>
    <row r="78" spans="1:3" ht="15.75" customHeight="1">
      <c r="A78" s="273" t="s">
        <v>1025</v>
      </c>
      <c r="B78" s="272" t="s">
        <v>727</v>
      </c>
      <c r="C78" s="275">
        <v>21128</v>
      </c>
    </row>
    <row r="79" spans="1:3" ht="15.75" customHeight="1">
      <c r="A79" s="273" t="s">
        <v>1026</v>
      </c>
      <c r="B79" s="272" t="s">
        <v>729</v>
      </c>
      <c r="C79" s="275">
        <v>22153</v>
      </c>
    </row>
    <row r="80" spans="1:3">
      <c r="A80" s="270"/>
    </row>
    <row r="81" spans="1:6" ht="69">
      <c r="A81" s="270"/>
      <c r="B81" s="276" t="s">
        <v>731</v>
      </c>
    </row>
    <row r="82" spans="1:6" ht="11.25" customHeight="1">
      <c r="A82" s="270"/>
    </row>
    <row r="83" spans="1:6" hidden="1">
      <c r="A83" s="270"/>
    </row>
    <row r="84" spans="1:6" hidden="1">
      <c r="A84" s="270"/>
    </row>
    <row r="85" spans="1:6" hidden="1">
      <c r="A85" s="270"/>
    </row>
    <row r="86" spans="1:6" hidden="1">
      <c r="A86" s="270"/>
    </row>
    <row r="87" spans="1:6" ht="18" customHeight="1">
      <c r="A87" s="270"/>
      <c r="B87" s="277" t="s">
        <v>1879</v>
      </c>
    </row>
    <row r="88" spans="1:6" ht="45" customHeight="1">
      <c r="A88" s="278" t="s">
        <v>16</v>
      </c>
      <c r="B88" s="279" t="s">
        <v>732</v>
      </c>
      <c r="C88" s="279" t="s">
        <v>685</v>
      </c>
      <c r="D88" s="279" t="s">
        <v>650</v>
      </c>
      <c r="E88" s="279" t="s">
        <v>733</v>
      </c>
      <c r="F88" s="280" t="s">
        <v>1005</v>
      </c>
    </row>
    <row r="89" spans="1:6">
      <c r="A89" s="281"/>
      <c r="B89" s="282"/>
      <c r="C89" s="282"/>
      <c r="D89" s="282"/>
      <c r="E89" s="282"/>
      <c r="F89" s="283"/>
    </row>
    <row r="90" spans="1:6">
      <c r="A90" s="281">
        <v>114006</v>
      </c>
      <c r="B90" s="282" t="s">
        <v>735</v>
      </c>
      <c r="C90" s="285">
        <v>10</v>
      </c>
      <c r="D90" s="282" t="s">
        <v>736</v>
      </c>
      <c r="E90" s="282"/>
      <c r="F90" s="274">
        <v>566</v>
      </c>
    </row>
    <row r="91" spans="1:6">
      <c r="A91" s="281">
        <v>114005</v>
      </c>
      <c r="B91" s="282" t="s">
        <v>737</v>
      </c>
      <c r="C91" s="285">
        <v>10</v>
      </c>
      <c r="D91" s="282" t="s">
        <v>738</v>
      </c>
      <c r="E91" s="282"/>
      <c r="F91" s="274">
        <v>566</v>
      </c>
    </row>
    <row r="92" spans="1:6">
      <c r="A92" s="281">
        <v>114022</v>
      </c>
      <c r="B92" s="282" t="s">
        <v>739</v>
      </c>
      <c r="C92" s="285">
        <v>12</v>
      </c>
      <c r="D92" s="282" t="s">
        <v>740</v>
      </c>
      <c r="E92" s="282"/>
      <c r="F92" s="274">
        <v>566</v>
      </c>
    </row>
    <row r="93" spans="1:6">
      <c r="A93" s="281">
        <v>114025</v>
      </c>
      <c r="B93" s="282" t="s">
        <v>741</v>
      </c>
      <c r="C93" s="285">
        <v>16</v>
      </c>
      <c r="D93" s="282" t="s">
        <v>736</v>
      </c>
      <c r="E93" s="282"/>
      <c r="F93" s="274">
        <v>578</v>
      </c>
    </row>
    <row r="94" spans="1:6">
      <c r="A94" s="281" t="s">
        <v>929</v>
      </c>
      <c r="B94" s="282" t="s">
        <v>932</v>
      </c>
      <c r="C94" s="285">
        <v>6</v>
      </c>
      <c r="D94" s="282" t="s">
        <v>738</v>
      </c>
      <c r="E94" s="282" t="s">
        <v>745</v>
      </c>
      <c r="F94" s="274">
        <v>556</v>
      </c>
    </row>
    <row r="95" spans="1:6">
      <c r="A95" s="281" t="s">
        <v>930</v>
      </c>
      <c r="B95" s="282" t="s">
        <v>931</v>
      </c>
      <c r="C95" s="285">
        <v>6</v>
      </c>
      <c r="D95" s="282" t="s">
        <v>736</v>
      </c>
      <c r="E95" s="282" t="s">
        <v>745</v>
      </c>
      <c r="F95" s="274">
        <v>556</v>
      </c>
    </row>
    <row r="96" spans="1:6">
      <c r="A96" s="281">
        <v>114024</v>
      </c>
      <c r="B96" s="282" t="s">
        <v>742</v>
      </c>
      <c r="C96" s="285">
        <v>16</v>
      </c>
      <c r="D96" s="282" t="s">
        <v>738</v>
      </c>
      <c r="E96" s="282"/>
      <c r="F96" s="274">
        <v>578</v>
      </c>
    </row>
    <row r="97" spans="1:8">
      <c r="A97" s="281">
        <v>114026</v>
      </c>
      <c r="B97" s="282" t="s">
        <v>743</v>
      </c>
      <c r="C97" s="285">
        <v>20</v>
      </c>
      <c r="D97" s="282" t="s">
        <v>740</v>
      </c>
      <c r="E97" s="282"/>
      <c r="F97" s="274">
        <v>578</v>
      </c>
    </row>
    <row r="98" spans="1:8">
      <c r="A98" s="281">
        <v>114204</v>
      </c>
      <c r="B98" s="282" t="s">
        <v>744</v>
      </c>
      <c r="C98" s="285">
        <v>6</v>
      </c>
      <c r="D98" s="282" t="s">
        <v>740</v>
      </c>
      <c r="E98" s="282" t="s">
        <v>745</v>
      </c>
      <c r="F98" s="274">
        <v>556</v>
      </c>
    </row>
    <row r="99" spans="1:8" ht="10.5" customHeight="1">
      <c r="A99" s="281"/>
      <c r="B99" s="282"/>
      <c r="C99" s="285"/>
      <c r="D99" s="282"/>
      <c r="E99" s="282"/>
      <c r="F99" s="274"/>
    </row>
    <row r="100" spans="1:8" ht="26.25" customHeight="1">
      <c r="A100" s="281" t="s">
        <v>746</v>
      </c>
      <c r="B100" s="282" t="s">
        <v>1006</v>
      </c>
      <c r="C100" s="274" t="s">
        <v>1889</v>
      </c>
      <c r="D100" s="274"/>
      <c r="E100" s="274"/>
      <c r="F100" s="274"/>
      <c r="G100" s="274"/>
      <c r="H100" s="274"/>
    </row>
    <row r="101" spans="1:8" ht="30" customHeight="1">
      <c r="A101" s="281"/>
      <c r="B101" s="360" t="s">
        <v>925</v>
      </c>
      <c r="C101" s="285"/>
      <c r="D101" s="282"/>
      <c r="E101" s="282"/>
      <c r="F101" s="274"/>
      <c r="G101" s="274"/>
      <c r="H101" s="274"/>
    </row>
    <row r="102" spans="1:8" ht="45" customHeight="1">
      <c r="A102" s="278" t="s">
        <v>16</v>
      </c>
      <c r="B102" s="279" t="s">
        <v>732</v>
      </c>
      <c r="C102" s="280" t="s">
        <v>1005</v>
      </c>
      <c r="D102" s="280"/>
      <c r="E102" s="280"/>
      <c r="F102" s="280"/>
    </row>
    <row r="103" spans="1:8" ht="39" customHeight="1">
      <c r="A103" s="281" t="s">
        <v>916</v>
      </c>
      <c r="B103" s="282" t="s">
        <v>919</v>
      </c>
      <c r="C103" s="274">
        <v>578</v>
      </c>
      <c r="D103" s="274"/>
      <c r="E103" s="274"/>
      <c r="F103" s="274"/>
    </row>
    <row r="104" spans="1:8" ht="33.75" customHeight="1">
      <c r="A104" s="281" t="s">
        <v>917</v>
      </c>
      <c r="B104" s="361" t="s">
        <v>920</v>
      </c>
      <c r="C104" s="274">
        <v>578</v>
      </c>
      <c r="D104" s="274"/>
      <c r="E104" s="274"/>
      <c r="F104" s="274"/>
    </row>
    <row r="105" spans="1:8" ht="33.75" customHeight="1">
      <c r="A105" s="281" t="s">
        <v>918</v>
      </c>
      <c r="B105" s="361" t="s">
        <v>921</v>
      </c>
      <c r="C105" s="274">
        <v>650</v>
      </c>
      <c r="D105" s="274"/>
      <c r="E105" s="274"/>
      <c r="F105" s="274"/>
    </row>
    <row r="106" spans="1:8" ht="13.5" customHeight="1">
      <c r="A106" s="281"/>
      <c r="B106" s="282"/>
      <c r="C106" s="282"/>
      <c r="D106" s="284"/>
      <c r="E106" s="284"/>
      <c r="F106" s="284"/>
    </row>
    <row r="107" spans="1:8" ht="10.5" customHeight="1">
      <c r="A107" s="281"/>
      <c r="B107" s="282"/>
      <c r="C107" s="274"/>
      <c r="D107" s="274"/>
      <c r="E107" s="274"/>
      <c r="F107" s="274"/>
      <c r="G107" s="274"/>
      <c r="H107" s="274"/>
    </row>
    <row r="109" spans="1:8">
      <c r="A109" s="241" t="s">
        <v>926</v>
      </c>
      <c r="B109" s="362" t="s">
        <v>922</v>
      </c>
    </row>
    <row r="110" spans="1:8">
      <c r="B110" t="s">
        <v>923</v>
      </c>
    </row>
    <row r="112" spans="1:8">
      <c r="B112" s="242" t="s">
        <v>924</v>
      </c>
    </row>
    <row r="114" spans="1:3" ht="17.399999999999999">
      <c r="B114" s="394" t="s">
        <v>943</v>
      </c>
    </row>
    <row r="116" spans="1:3" ht="30" customHeight="1">
      <c r="A116" s="278" t="s">
        <v>16</v>
      </c>
      <c r="B116" s="279" t="s">
        <v>732</v>
      </c>
      <c r="C116" s="280" t="s">
        <v>1027</v>
      </c>
    </row>
    <row r="117" spans="1:3" ht="36.75" customHeight="1">
      <c r="A117" s="281" t="s">
        <v>944</v>
      </c>
      <c r="B117" s="361" t="s">
        <v>945</v>
      </c>
      <c r="C117" s="274">
        <v>800</v>
      </c>
    </row>
    <row r="119" spans="1:3" ht="151.80000000000001">
      <c r="B119" s="395" t="s">
        <v>946</v>
      </c>
    </row>
    <row r="121" spans="1:3" ht="17.399999999999999">
      <c r="B121" s="394" t="s">
        <v>967</v>
      </c>
    </row>
    <row r="123" spans="1:3" ht="27.6">
      <c r="A123" s="278" t="s">
        <v>16</v>
      </c>
      <c r="B123" s="279" t="s">
        <v>732</v>
      </c>
      <c r="C123" s="280" t="s">
        <v>734</v>
      </c>
    </row>
    <row r="124" spans="1:3" ht="24" customHeight="1">
      <c r="A124" s="281" t="s">
        <v>968</v>
      </c>
      <c r="B124" s="361" t="s">
        <v>969</v>
      </c>
      <c r="C124" s="274">
        <v>16000</v>
      </c>
    </row>
  </sheetData>
  <sheetProtection selectLockedCells="1" selectUnlockedCells="1"/>
  <mergeCells count="4">
    <mergeCell ref="B19:C19"/>
    <mergeCell ref="B32:D32"/>
    <mergeCell ref="B45:D45"/>
    <mergeCell ref="B64:D64"/>
  </mergeCells>
  <pageMargins left="0.19652777777777777" right="0.19652777777777777" top="0.19652777777777777" bottom="0.19652777777777777" header="0.51180555555555551" footer="0.51180555555555551"/>
  <pageSetup paperSize="9" scale="97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M47"/>
  <sheetViews>
    <sheetView topLeftCell="C31" zoomScale="90" zoomScaleNormal="90" workbookViewId="0">
      <selection activeCell="H22" sqref="H22:I47"/>
    </sheetView>
  </sheetViews>
  <sheetFormatPr defaultColWidth="9.109375" defaultRowHeight="13.2"/>
  <cols>
    <col min="1" max="1" width="8.5546875" style="286" customWidth="1"/>
    <col min="2" max="2" width="55.109375" style="287" customWidth="1"/>
    <col min="3" max="3" width="17.88671875" style="286" customWidth="1"/>
    <col min="4" max="4" width="16.33203125" style="288" customWidth="1"/>
    <col min="5" max="5" width="15.33203125" style="287" customWidth="1"/>
    <col min="6" max="6" width="15.6640625" style="287" customWidth="1"/>
    <col min="7" max="7" width="12.44140625" style="287" customWidth="1"/>
    <col min="8" max="8" width="17.109375" style="287" customWidth="1"/>
    <col min="9" max="9" width="32" style="287" customWidth="1"/>
    <col min="10" max="10" width="33.6640625" style="287" customWidth="1"/>
    <col min="11" max="11" width="6.33203125" style="287" customWidth="1"/>
    <col min="12" max="12" width="37" style="287" customWidth="1"/>
    <col min="13" max="247" width="9.109375" style="287"/>
    <col min="248" max="16384" width="9.109375" style="6"/>
  </cols>
  <sheetData>
    <row r="1" spans="1:247" ht="17.399999999999999">
      <c r="A1" s="1039"/>
      <c r="B1" s="1039"/>
      <c r="C1" s="1039"/>
      <c r="F1" s="517" t="s">
        <v>648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1:247" ht="17.399999999999999">
      <c r="A2" s="289"/>
      <c r="B2" s="511" t="s">
        <v>1077</v>
      </c>
      <c r="C2" s="289"/>
      <c r="F2" s="24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1:247">
      <c r="A3" s="289"/>
      <c r="B3" s="289"/>
      <c r="C3" s="28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ht="12.9" customHeight="1">
      <c r="A4" s="1041" t="s">
        <v>16</v>
      </c>
      <c r="B4" s="1041" t="s">
        <v>17</v>
      </c>
      <c r="C4" s="1041" t="s">
        <v>651</v>
      </c>
      <c r="D4" s="1042" t="s">
        <v>750</v>
      </c>
      <c r="E4" s="1040" t="s">
        <v>331</v>
      </c>
      <c r="F4" s="1051"/>
      <c r="G4" s="1052"/>
      <c r="H4" s="611"/>
      <c r="I4" s="611"/>
      <c r="J4" s="611"/>
      <c r="IL4" s="6"/>
      <c r="IM4" s="6"/>
    </row>
    <row r="5" spans="1:247" ht="16.5" customHeight="1">
      <c r="A5" s="1041"/>
      <c r="B5" s="1041"/>
      <c r="C5" s="1041"/>
      <c r="D5" s="1042"/>
      <c r="E5" s="1040"/>
      <c r="F5" s="1051"/>
      <c r="G5" s="1052"/>
      <c r="H5" s="611"/>
      <c r="I5" s="611"/>
      <c r="J5" s="611"/>
      <c r="IL5" s="6"/>
      <c r="IM5" s="6"/>
    </row>
    <row r="6" spans="1:247" ht="24.75" customHeight="1">
      <c r="A6" s="358">
        <v>490471</v>
      </c>
      <c r="B6" s="359" t="s">
        <v>899</v>
      </c>
      <c r="C6" s="49" t="s">
        <v>900</v>
      </c>
      <c r="D6" s="49">
        <v>133</v>
      </c>
      <c r="E6" s="158">
        <v>36300</v>
      </c>
      <c r="F6" s="1043"/>
      <c r="G6" s="1044"/>
      <c r="H6" s="1044"/>
      <c r="I6" s="611"/>
      <c r="J6" s="611"/>
      <c r="IL6" s="6"/>
      <c r="IM6" s="6"/>
    </row>
    <row r="7" spans="1:247" ht="24.75" customHeight="1">
      <c r="A7" s="358">
        <v>490562</v>
      </c>
      <c r="B7" s="359" t="s">
        <v>901</v>
      </c>
      <c r="C7" s="49" t="s">
        <v>902</v>
      </c>
      <c r="D7" s="49">
        <v>206</v>
      </c>
      <c r="E7" s="158">
        <v>40700</v>
      </c>
      <c r="F7" s="1047"/>
      <c r="G7" s="1048"/>
      <c r="H7" s="1048"/>
      <c r="I7" s="611"/>
      <c r="J7" s="611"/>
      <c r="IL7" s="6"/>
      <c r="IM7" s="6"/>
    </row>
    <row r="8" spans="1:247" ht="24.75" customHeight="1">
      <c r="A8" s="358">
        <v>490564</v>
      </c>
      <c r="B8" s="359" t="s">
        <v>903</v>
      </c>
      <c r="C8" s="49" t="s">
        <v>904</v>
      </c>
      <c r="D8" s="49">
        <v>236</v>
      </c>
      <c r="E8" s="158">
        <v>48400</v>
      </c>
      <c r="F8" s="1043"/>
      <c r="G8" s="1044"/>
      <c r="H8" s="1044"/>
      <c r="I8" s="611"/>
      <c r="J8" s="611"/>
      <c r="IL8" s="6"/>
      <c r="IM8" s="6"/>
    </row>
    <row r="9" spans="1:247" ht="24.75" customHeight="1">
      <c r="A9" s="358">
        <v>490563</v>
      </c>
      <c r="B9" s="359" t="s">
        <v>905</v>
      </c>
      <c r="C9" s="49" t="s">
        <v>1099</v>
      </c>
      <c r="D9" s="49">
        <v>261</v>
      </c>
      <c r="E9" s="158">
        <v>53900</v>
      </c>
      <c r="F9" s="1049"/>
      <c r="G9" s="1050"/>
      <c r="H9" s="1050"/>
      <c r="I9" s="611"/>
      <c r="J9" s="611"/>
      <c r="IL9" s="6"/>
      <c r="IM9" s="6"/>
    </row>
    <row r="10" spans="1:247" ht="24.75" customHeight="1">
      <c r="A10" s="358">
        <v>490058</v>
      </c>
      <c r="B10" s="359" t="s">
        <v>906</v>
      </c>
      <c r="C10" s="49" t="s">
        <v>907</v>
      </c>
      <c r="D10" s="49">
        <v>285</v>
      </c>
      <c r="E10" s="158">
        <v>57200.000000000007</v>
      </c>
      <c r="F10" s="1043"/>
      <c r="G10" s="1044"/>
      <c r="H10" s="1044"/>
      <c r="I10" s="611"/>
      <c r="J10" s="611"/>
      <c r="IL10" s="6"/>
      <c r="IM10" s="6"/>
    </row>
    <row r="11" spans="1:247" ht="24.75" customHeight="1">
      <c r="A11" s="358">
        <v>105051</v>
      </c>
      <c r="B11" s="359" t="s">
        <v>908</v>
      </c>
      <c r="C11" s="49" t="s">
        <v>909</v>
      </c>
      <c r="D11" s="49">
        <v>387</v>
      </c>
      <c r="E11" s="158">
        <v>79200</v>
      </c>
      <c r="F11" s="1043"/>
      <c r="G11" s="1044"/>
      <c r="H11" s="1044"/>
      <c r="I11" s="611"/>
      <c r="J11" s="611"/>
      <c r="IL11" s="6"/>
      <c r="IM11" s="6"/>
    </row>
    <row r="12" spans="1:247" ht="24.75" customHeight="1">
      <c r="A12" s="358">
        <v>490060</v>
      </c>
      <c r="B12" s="359" t="s">
        <v>910</v>
      </c>
      <c r="C12" s="49" t="s">
        <v>1100</v>
      </c>
      <c r="D12" s="49">
        <v>408</v>
      </c>
      <c r="E12" s="158">
        <v>75900</v>
      </c>
      <c r="F12" s="1043"/>
      <c r="G12" s="1044"/>
      <c r="H12" s="1044"/>
      <c r="I12" s="611"/>
      <c r="J12" s="611"/>
      <c r="IL12" s="6"/>
      <c r="IM12" s="6"/>
    </row>
    <row r="13" spans="1:247" ht="24.75" customHeight="1">
      <c r="A13" s="358">
        <v>490763</v>
      </c>
      <c r="B13" s="359" t="s">
        <v>911</v>
      </c>
      <c r="C13" s="49" t="s">
        <v>912</v>
      </c>
      <c r="D13" s="49">
        <v>526</v>
      </c>
      <c r="E13" s="158">
        <v>121000</v>
      </c>
      <c r="F13" s="1056"/>
      <c r="G13" s="1057"/>
      <c r="H13" s="1057"/>
      <c r="I13" s="611"/>
      <c r="J13" s="611"/>
      <c r="IL13" s="6"/>
      <c r="IM13" s="6"/>
    </row>
    <row r="14" spans="1:247" ht="24.75" customHeight="1" thickBot="1">
      <c r="A14" s="887"/>
      <c r="B14" s="890" t="s">
        <v>1786</v>
      </c>
      <c r="C14" s="106"/>
      <c r="D14" s="106"/>
      <c r="E14" s="888"/>
      <c r="F14" s="888"/>
      <c r="G14" s="888"/>
      <c r="H14" s="1055"/>
      <c r="I14" s="1055"/>
      <c r="J14" s="1055"/>
      <c r="K14" s="885"/>
      <c r="L14" s="611"/>
    </row>
    <row r="15" spans="1:247" ht="24.75" customHeight="1">
      <c r="A15" s="358" t="s">
        <v>16</v>
      </c>
      <c r="B15" s="891" t="s">
        <v>17</v>
      </c>
      <c r="C15" s="49" t="s">
        <v>651</v>
      </c>
      <c r="D15" s="49"/>
      <c r="E15" s="61" t="s">
        <v>1318</v>
      </c>
      <c r="F15" s="1045"/>
      <c r="G15" s="1046"/>
      <c r="H15" s="1046"/>
      <c r="I15" s="886"/>
      <c r="J15" s="886"/>
      <c r="IL15" s="6"/>
      <c r="IM15" s="6"/>
    </row>
    <row r="16" spans="1:247" ht="24.75" customHeight="1">
      <c r="A16" s="358">
        <v>490676</v>
      </c>
      <c r="B16" s="359" t="s">
        <v>1782</v>
      </c>
      <c r="C16" s="49" t="s">
        <v>1785</v>
      </c>
      <c r="D16" s="49"/>
      <c r="E16" s="158">
        <f>Оглавление!$D$5*1810</f>
        <v>117650</v>
      </c>
      <c r="F16" s="1045"/>
      <c r="G16" s="1046"/>
      <c r="H16" s="1046"/>
      <c r="I16" s="886"/>
      <c r="J16" s="886"/>
      <c r="IL16" s="6"/>
      <c r="IM16" s="6"/>
    </row>
    <row r="17" spans="1:247" ht="24.75" customHeight="1">
      <c r="A17" s="358">
        <v>490679</v>
      </c>
      <c r="B17" s="359" t="s">
        <v>1784</v>
      </c>
      <c r="C17" s="889" t="s">
        <v>1783</v>
      </c>
      <c r="D17" s="49"/>
      <c r="E17" s="158">
        <f>Оглавление!$D$5*2110</f>
        <v>137150</v>
      </c>
      <c r="F17" s="885"/>
      <c r="G17" s="886"/>
      <c r="H17" s="886"/>
      <c r="I17" s="886"/>
      <c r="J17" s="886"/>
      <c r="IL17" s="6"/>
      <c r="IM17" s="6"/>
    </row>
    <row r="18" spans="1:247" ht="12" hidden="1" customHeight="1"/>
    <row r="19" spans="1:247" ht="25.5" customHeight="1"/>
    <row r="20" spans="1:247" ht="27" customHeight="1">
      <c r="B20" s="512" t="s">
        <v>1076</v>
      </c>
    </row>
    <row r="22" spans="1:247" ht="48.75" customHeight="1">
      <c r="A22" s="353" t="s">
        <v>16</v>
      </c>
      <c r="B22" s="354" t="s">
        <v>17</v>
      </c>
      <c r="C22" s="354" t="s">
        <v>651</v>
      </c>
      <c r="D22" s="354" t="s">
        <v>750</v>
      </c>
      <c r="E22" s="354" t="s">
        <v>848</v>
      </c>
      <c r="F22" s="354" t="s">
        <v>849</v>
      </c>
      <c r="G22" s="27" t="s">
        <v>331</v>
      </c>
      <c r="I22" s="577"/>
      <c r="J22" s="577"/>
      <c r="IL22" s="6"/>
      <c r="IM22" s="6"/>
    </row>
    <row r="23" spans="1:247" ht="27" customHeight="1">
      <c r="A23" s="353"/>
      <c r="B23" s="1054" t="s">
        <v>850</v>
      </c>
      <c r="C23" s="1054"/>
      <c r="D23" s="1054"/>
      <c r="E23" s="1054"/>
      <c r="F23" s="1054"/>
      <c r="G23" s="1054"/>
      <c r="IL23" s="6"/>
      <c r="IM23" s="6"/>
    </row>
    <row r="24" spans="1:247" ht="16.5" customHeight="1">
      <c r="A24" s="353">
        <v>105101</v>
      </c>
      <c r="B24" s="343" t="s">
        <v>851</v>
      </c>
      <c r="C24" s="130" t="s">
        <v>852</v>
      </c>
      <c r="D24" s="130">
        <v>200</v>
      </c>
      <c r="E24" s="130" t="s">
        <v>853</v>
      </c>
      <c r="F24" s="130">
        <v>1.2</v>
      </c>
      <c r="G24" s="290">
        <v>50600</v>
      </c>
      <c r="IL24" s="6"/>
      <c r="IM24" s="6"/>
    </row>
    <row r="25" spans="1:247" ht="17.25" customHeight="1">
      <c r="A25" s="353">
        <v>105049</v>
      </c>
      <c r="B25" s="343" t="s">
        <v>854</v>
      </c>
      <c r="C25" s="130" t="s">
        <v>855</v>
      </c>
      <c r="D25" s="130">
        <v>200</v>
      </c>
      <c r="E25" s="130" t="s">
        <v>853</v>
      </c>
      <c r="F25" s="130">
        <v>1.5</v>
      </c>
      <c r="G25" s="158">
        <v>68200</v>
      </c>
      <c r="IL25" s="6"/>
      <c r="IM25" s="6"/>
    </row>
    <row r="26" spans="1:247" ht="16.5" customHeight="1">
      <c r="A26" s="355" t="s">
        <v>856</v>
      </c>
      <c r="B26" s="343" t="s">
        <v>854</v>
      </c>
      <c r="C26" s="130" t="s">
        <v>857</v>
      </c>
      <c r="D26" s="130">
        <v>250</v>
      </c>
      <c r="E26" s="130" t="s">
        <v>1595</v>
      </c>
      <c r="F26" s="130">
        <v>1.5</v>
      </c>
      <c r="G26" s="158">
        <v>68200</v>
      </c>
      <c r="IL26" s="6"/>
      <c r="IM26" s="6"/>
    </row>
    <row r="27" spans="1:247" ht="18" customHeight="1">
      <c r="A27" s="353">
        <v>106110</v>
      </c>
      <c r="B27" s="343" t="s">
        <v>858</v>
      </c>
      <c r="C27" s="130" t="s">
        <v>859</v>
      </c>
      <c r="D27" s="130">
        <v>350</v>
      </c>
      <c r="E27" s="130" t="s">
        <v>1596</v>
      </c>
      <c r="F27" s="130">
        <v>2.5</v>
      </c>
      <c r="G27" s="158">
        <v>134200</v>
      </c>
      <c r="IL27" s="6"/>
      <c r="IM27" s="6"/>
    </row>
    <row r="28" spans="1:247" ht="19.5" customHeight="1">
      <c r="A28" s="353">
        <v>105160</v>
      </c>
      <c r="B28" s="343" t="s">
        <v>861</v>
      </c>
      <c r="C28" s="130" t="s">
        <v>862</v>
      </c>
      <c r="D28" s="130">
        <v>350</v>
      </c>
      <c r="E28" s="130" t="s">
        <v>891</v>
      </c>
      <c r="F28" s="130">
        <v>3.3</v>
      </c>
      <c r="G28" s="356">
        <v>156200</v>
      </c>
      <c r="IL28" s="6"/>
      <c r="IM28" s="6"/>
    </row>
    <row r="29" spans="1:247" ht="16.5" customHeight="1">
      <c r="A29" s="353">
        <v>105165</v>
      </c>
      <c r="B29" s="343" t="s">
        <v>861</v>
      </c>
      <c r="C29" s="130" t="s">
        <v>948</v>
      </c>
      <c r="D29" s="130">
        <v>360</v>
      </c>
      <c r="E29" s="130" t="s">
        <v>949</v>
      </c>
      <c r="F29" s="130">
        <v>3.3</v>
      </c>
      <c r="G29" s="356">
        <v>167200</v>
      </c>
      <c r="IL29" s="6"/>
      <c r="IM29" s="6"/>
    </row>
    <row r="30" spans="1:247" ht="15.75" customHeight="1">
      <c r="A30" s="353">
        <v>105161</v>
      </c>
      <c r="B30" s="343" t="s">
        <v>861</v>
      </c>
      <c r="C30" s="130" t="s">
        <v>950</v>
      </c>
      <c r="D30" s="130">
        <v>370</v>
      </c>
      <c r="E30" s="130" t="s">
        <v>951</v>
      </c>
      <c r="F30" s="130">
        <v>3.3</v>
      </c>
      <c r="G30" s="356">
        <v>173800</v>
      </c>
      <c r="IL30" s="6"/>
      <c r="IM30" s="6"/>
    </row>
    <row r="31" spans="1:247" ht="15.75" customHeight="1">
      <c r="A31" s="353" t="s">
        <v>863</v>
      </c>
      <c r="B31" s="343" t="s">
        <v>864</v>
      </c>
      <c r="C31" s="130" t="s">
        <v>865</v>
      </c>
      <c r="D31" s="130">
        <v>1120</v>
      </c>
      <c r="E31" s="130" t="s">
        <v>866</v>
      </c>
      <c r="F31" s="515" t="s">
        <v>1537</v>
      </c>
      <c r="G31" s="356">
        <v>254300</v>
      </c>
      <c r="IL31" s="6"/>
      <c r="IM31" s="6"/>
    </row>
    <row r="32" spans="1:247" ht="15.75" customHeight="1">
      <c r="A32" s="353">
        <v>105166</v>
      </c>
      <c r="B32" s="343" t="s">
        <v>1592</v>
      </c>
      <c r="C32" s="130" t="s">
        <v>1594</v>
      </c>
      <c r="D32" s="130">
        <v>750</v>
      </c>
      <c r="E32" s="130" t="s">
        <v>1593</v>
      </c>
      <c r="F32" s="515" t="s">
        <v>1597</v>
      </c>
      <c r="G32" s="356">
        <v>284625</v>
      </c>
      <c r="IL32" s="6"/>
      <c r="IM32" s="6"/>
    </row>
    <row r="33" spans="1:247" s="938" customFormat="1" ht="15.75" customHeight="1">
      <c r="A33" s="932">
        <v>105167</v>
      </c>
      <c r="B33" s="933" t="s">
        <v>1825</v>
      </c>
      <c r="C33" s="934" t="s">
        <v>1643</v>
      </c>
      <c r="D33" s="934">
        <v>2200</v>
      </c>
      <c r="E33" s="934" t="s">
        <v>1818</v>
      </c>
      <c r="F33" s="935" t="s">
        <v>1591</v>
      </c>
      <c r="G33" s="936">
        <v>410900</v>
      </c>
      <c r="H33" s="937"/>
      <c r="I33" s="937"/>
      <c r="J33" s="937"/>
      <c r="K33" s="937"/>
      <c r="L33" s="937"/>
      <c r="M33" s="937"/>
      <c r="N33" s="937"/>
      <c r="O33" s="937"/>
      <c r="P33" s="937"/>
      <c r="Q33" s="937"/>
      <c r="R33" s="937"/>
      <c r="S33" s="937"/>
      <c r="T33" s="937"/>
      <c r="U33" s="937"/>
      <c r="V33" s="937"/>
      <c r="W33" s="937"/>
      <c r="X33" s="937"/>
      <c r="Y33" s="937"/>
      <c r="Z33" s="937"/>
      <c r="AA33" s="937"/>
      <c r="AB33" s="937"/>
      <c r="AC33" s="937"/>
      <c r="AD33" s="937"/>
      <c r="AE33" s="937"/>
      <c r="AF33" s="937"/>
      <c r="AG33" s="937"/>
      <c r="AH33" s="937"/>
      <c r="AI33" s="937"/>
      <c r="AJ33" s="937"/>
      <c r="AK33" s="937"/>
      <c r="AL33" s="937"/>
      <c r="AM33" s="937"/>
      <c r="AN33" s="937"/>
      <c r="AO33" s="937"/>
      <c r="AP33" s="937"/>
      <c r="AQ33" s="937"/>
      <c r="AR33" s="937"/>
      <c r="AS33" s="937"/>
      <c r="AT33" s="937"/>
      <c r="AU33" s="937"/>
      <c r="AV33" s="937"/>
      <c r="AW33" s="937"/>
      <c r="AX33" s="937"/>
      <c r="AY33" s="937"/>
      <c r="AZ33" s="937"/>
      <c r="BA33" s="937"/>
      <c r="BB33" s="937"/>
      <c r="BC33" s="937"/>
      <c r="BD33" s="937"/>
      <c r="BE33" s="937"/>
      <c r="BF33" s="937"/>
      <c r="BG33" s="937"/>
      <c r="BH33" s="937"/>
      <c r="BI33" s="937"/>
      <c r="BJ33" s="937"/>
      <c r="BK33" s="937"/>
      <c r="BL33" s="937"/>
      <c r="BM33" s="937"/>
      <c r="BN33" s="937"/>
      <c r="BO33" s="937"/>
      <c r="BP33" s="937"/>
      <c r="BQ33" s="937"/>
      <c r="BR33" s="937"/>
      <c r="BS33" s="937"/>
      <c r="BT33" s="937"/>
      <c r="BU33" s="937"/>
      <c r="BV33" s="937"/>
      <c r="BW33" s="937"/>
      <c r="BX33" s="937"/>
      <c r="BY33" s="937"/>
      <c r="BZ33" s="937"/>
      <c r="CA33" s="937"/>
      <c r="CB33" s="937"/>
      <c r="CC33" s="937"/>
      <c r="CD33" s="937"/>
      <c r="CE33" s="937"/>
      <c r="CF33" s="937"/>
      <c r="CG33" s="937"/>
      <c r="CH33" s="937"/>
      <c r="CI33" s="937"/>
      <c r="CJ33" s="937"/>
      <c r="CK33" s="937"/>
      <c r="CL33" s="937"/>
      <c r="CM33" s="937"/>
      <c r="CN33" s="937"/>
      <c r="CO33" s="937"/>
      <c r="CP33" s="937"/>
      <c r="CQ33" s="937"/>
      <c r="CR33" s="937"/>
      <c r="CS33" s="937"/>
      <c r="CT33" s="937"/>
      <c r="CU33" s="937"/>
      <c r="CV33" s="937"/>
      <c r="CW33" s="937"/>
      <c r="CX33" s="937"/>
      <c r="CY33" s="937"/>
      <c r="CZ33" s="937"/>
      <c r="DA33" s="937"/>
      <c r="DB33" s="937"/>
      <c r="DC33" s="937"/>
      <c r="DD33" s="937"/>
      <c r="DE33" s="937"/>
      <c r="DF33" s="937"/>
      <c r="DG33" s="937"/>
      <c r="DH33" s="937"/>
      <c r="DI33" s="937"/>
      <c r="DJ33" s="937"/>
      <c r="DK33" s="937"/>
      <c r="DL33" s="937"/>
      <c r="DM33" s="937"/>
      <c r="DN33" s="937"/>
      <c r="DO33" s="937"/>
      <c r="DP33" s="937"/>
      <c r="DQ33" s="937"/>
      <c r="DR33" s="937"/>
      <c r="DS33" s="937"/>
      <c r="DT33" s="937"/>
      <c r="DU33" s="937"/>
      <c r="DV33" s="937"/>
      <c r="DW33" s="937"/>
      <c r="DX33" s="937"/>
      <c r="DY33" s="937"/>
      <c r="DZ33" s="937"/>
      <c r="EA33" s="937"/>
      <c r="EB33" s="937"/>
      <c r="EC33" s="937"/>
      <c r="ED33" s="937"/>
      <c r="EE33" s="937"/>
      <c r="EF33" s="937"/>
      <c r="EG33" s="937"/>
      <c r="EH33" s="937"/>
      <c r="EI33" s="937"/>
      <c r="EJ33" s="937"/>
      <c r="EK33" s="937"/>
      <c r="EL33" s="937"/>
      <c r="EM33" s="937"/>
      <c r="EN33" s="937"/>
      <c r="EO33" s="937"/>
      <c r="EP33" s="937"/>
      <c r="EQ33" s="937"/>
      <c r="ER33" s="937"/>
      <c r="ES33" s="937"/>
      <c r="ET33" s="937"/>
      <c r="EU33" s="937"/>
      <c r="EV33" s="937"/>
      <c r="EW33" s="937"/>
      <c r="EX33" s="937"/>
      <c r="EY33" s="937"/>
      <c r="EZ33" s="937"/>
      <c r="FA33" s="937"/>
      <c r="FB33" s="937"/>
      <c r="FC33" s="937"/>
      <c r="FD33" s="937"/>
      <c r="FE33" s="937"/>
      <c r="FF33" s="937"/>
      <c r="FG33" s="937"/>
      <c r="FH33" s="937"/>
      <c r="FI33" s="937"/>
      <c r="FJ33" s="937"/>
      <c r="FK33" s="937"/>
      <c r="FL33" s="937"/>
      <c r="FM33" s="937"/>
      <c r="FN33" s="937"/>
      <c r="FO33" s="937"/>
      <c r="FP33" s="937"/>
      <c r="FQ33" s="937"/>
      <c r="FR33" s="937"/>
      <c r="FS33" s="937"/>
      <c r="FT33" s="937"/>
      <c r="FU33" s="937"/>
      <c r="FV33" s="937"/>
      <c r="FW33" s="937"/>
      <c r="FX33" s="937"/>
      <c r="FY33" s="937"/>
      <c r="FZ33" s="937"/>
      <c r="GA33" s="937"/>
      <c r="GB33" s="937"/>
      <c r="GC33" s="937"/>
      <c r="GD33" s="937"/>
      <c r="GE33" s="937"/>
      <c r="GF33" s="937"/>
      <c r="GG33" s="937"/>
      <c r="GH33" s="937"/>
      <c r="GI33" s="937"/>
      <c r="GJ33" s="937"/>
      <c r="GK33" s="937"/>
      <c r="GL33" s="937"/>
      <c r="GM33" s="937"/>
      <c r="GN33" s="937"/>
      <c r="GO33" s="937"/>
      <c r="GP33" s="937"/>
      <c r="GQ33" s="937"/>
      <c r="GR33" s="937"/>
      <c r="GS33" s="937"/>
      <c r="GT33" s="937"/>
      <c r="GU33" s="937"/>
      <c r="GV33" s="937"/>
      <c r="GW33" s="937"/>
      <c r="GX33" s="937"/>
      <c r="GY33" s="937"/>
      <c r="GZ33" s="937"/>
      <c r="HA33" s="937"/>
      <c r="HB33" s="937"/>
      <c r="HC33" s="937"/>
      <c r="HD33" s="937"/>
      <c r="HE33" s="937"/>
      <c r="HF33" s="937"/>
      <c r="HG33" s="937"/>
      <c r="HH33" s="937"/>
      <c r="HI33" s="937"/>
      <c r="HJ33" s="937"/>
      <c r="HK33" s="937"/>
      <c r="HL33" s="937"/>
      <c r="HM33" s="937"/>
      <c r="HN33" s="937"/>
      <c r="HO33" s="937"/>
      <c r="HP33" s="937"/>
      <c r="HQ33" s="937"/>
      <c r="HR33" s="937"/>
      <c r="HS33" s="937"/>
      <c r="HT33" s="937"/>
      <c r="HU33" s="937"/>
      <c r="HV33" s="937"/>
      <c r="HW33" s="937"/>
      <c r="HX33" s="937"/>
      <c r="HY33" s="937"/>
      <c r="HZ33" s="937"/>
      <c r="IA33" s="937"/>
      <c r="IB33" s="937"/>
      <c r="IC33" s="937"/>
      <c r="ID33" s="937"/>
      <c r="IE33" s="937"/>
      <c r="IF33" s="937"/>
      <c r="IG33" s="937"/>
      <c r="IH33" s="937"/>
      <c r="II33" s="937"/>
      <c r="IJ33" s="937"/>
      <c r="IK33" s="937"/>
    </row>
    <row r="34" spans="1:247">
      <c r="A34" s="353">
        <v>105064</v>
      </c>
      <c r="B34" s="343" t="s">
        <v>867</v>
      </c>
      <c r="C34" s="130" t="s">
        <v>868</v>
      </c>
      <c r="D34" s="130">
        <v>2250</v>
      </c>
      <c r="E34" s="130" t="s">
        <v>869</v>
      </c>
      <c r="F34" s="130">
        <v>7</v>
      </c>
      <c r="G34" s="356">
        <v>413200</v>
      </c>
      <c r="IL34" s="6"/>
      <c r="IM34" s="6"/>
    </row>
    <row r="35" spans="1:247" s="938" customFormat="1">
      <c r="A35" s="932">
        <v>105065</v>
      </c>
      <c r="B35" s="933" t="s">
        <v>870</v>
      </c>
      <c r="C35" s="934" t="s">
        <v>871</v>
      </c>
      <c r="D35" s="934">
        <v>2300</v>
      </c>
      <c r="E35" s="934" t="s">
        <v>872</v>
      </c>
      <c r="F35" s="934">
        <v>7</v>
      </c>
      <c r="G35" s="936">
        <v>418800</v>
      </c>
      <c r="H35" s="937"/>
      <c r="I35" s="937"/>
      <c r="J35" s="937"/>
      <c r="K35" s="937"/>
      <c r="L35" s="937"/>
      <c r="M35" s="937"/>
      <c r="N35" s="937"/>
      <c r="O35" s="937"/>
      <c r="P35" s="937"/>
      <c r="Q35" s="937"/>
      <c r="R35" s="937"/>
      <c r="S35" s="937"/>
      <c r="T35" s="937"/>
      <c r="U35" s="937"/>
      <c r="V35" s="937"/>
      <c r="W35" s="937"/>
      <c r="X35" s="937"/>
      <c r="Y35" s="937"/>
      <c r="Z35" s="937"/>
      <c r="AA35" s="937"/>
      <c r="AB35" s="937"/>
      <c r="AC35" s="937"/>
      <c r="AD35" s="937"/>
      <c r="AE35" s="937"/>
      <c r="AF35" s="937"/>
      <c r="AG35" s="937"/>
      <c r="AH35" s="937"/>
      <c r="AI35" s="937"/>
      <c r="AJ35" s="937"/>
      <c r="AK35" s="937"/>
      <c r="AL35" s="937"/>
      <c r="AM35" s="937"/>
      <c r="AN35" s="937"/>
      <c r="AO35" s="937"/>
      <c r="AP35" s="937"/>
      <c r="AQ35" s="937"/>
      <c r="AR35" s="937"/>
      <c r="AS35" s="937"/>
      <c r="AT35" s="937"/>
      <c r="AU35" s="937"/>
      <c r="AV35" s="937"/>
      <c r="AW35" s="937"/>
      <c r="AX35" s="937"/>
      <c r="AY35" s="937"/>
      <c r="AZ35" s="937"/>
      <c r="BA35" s="937"/>
      <c r="BB35" s="937"/>
      <c r="BC35" s="937"/>
      <c r="BD35" s="937"/>
      <c r="BE35" s="937"/>
      <c r="BF35" s="937"/>
      <c r="BG35" s="937"/>
      <c r="BH35" s="937"/>
      <c r="BI35" s="937"/>
      <c r="BJ35" s="937"/>
      <c r="BK35" s="937"/>
      <c r="BL35" s="937"/>
      <c r="BM35" s="937"/>
      <c r="BN35" s="937"/>
      <c r="BO35" s="937"/>
      <c r="BP35" s="937"/>
      <c r="BQ35" s="937"/>
      <c r="BR35" s="937"/>
      <c r="BS35" s="937"/>
      <c r="BT35" s="937"/>
      <c r="BU35" s="937"/>
      <c r="BV35" s="937"/>
      <c r="BW35" s="937"/>
      <c r="BX35" s="937"/>
      <c r="BY35" s="937"/>
      <c r="BZ35" s="937"/>
      <c r="CA35" s="937"/>
      <c r="CB35" s="937"/>
      <c r="CC35" s="937"/>
      <c r="CD35" s="937"/>
      <c r="CE35" s="937"/>
      <c r="CF35" s="937"/>
      <c r="CG35" s="937"/>
      <c r="CH35" s="937"/>
      <c r="CI35" s="937"/>
      <c r="CJ35" s="937"/>
      <c r="CK35" s="937"/>
      <c r="CL35" s="937"/>
      <c r="CM35" s="937"/>
      <c r="CN35" s="937"/>
      <c r="CO35" s="937"/>
      <c r="CP35" s="937"/>
      <c r="CQ35" s="937"/>
      <c r="CR35" s="937"/>
      <c r="CS35" s="937"/>
      <c r="CT35" s="937"/>
      <c r="CU35" s="937"/>
      <c r="CV35" s="937"/>
      <c r="CW35" s="937"/>
      <c r="CX35" s="937"/>
      <c r="CY35" s="937"/>
      <c r="CZ35" s="937"/>
      <c r="DA35" s="937"/>
      <c r="DB35" s="937"/>
      <c r="DC35" s="937"/>
      <c r="DD35" s="937"/>
      <c r="DE35" s="937"/>
      <c r="DF35" s="937"/>
      <c r="DG35" s="937"/>
      <c r="DH35" s="937"/>
      <c r="DI35" s="937"/>
      <c r="DJ35" s="937"/>
      <c r="DK35" s="937"/>
      <c r="DL35" s="937"/>
      <c r="DM35" s="937"/>
      <c r="DN35" s="937"/>
      <c r="DO35" s="937"/>
      <c r="DP35" s="937"/>
      <c r="DQ35" s="937"/>
      <c r="DR35" s="937"/>
      <c r="DS35" s="937"/>
      <c r="DT35" s="937"/>
      <c r="DU35" s="937"/>
      <c r="DV35" s="937"/>
      <c r="DW35" s="937"/>
      <c r="DX35" s="937"/>
      <c r="DY35" s="937"/>
      <c r="DZ35" s="937"/>
      <c r="EA35" s="937"/>
      <c r="EB35" s="937"/>
      <c r="EC35" s="937"/>
      <c r="ED35" s="937"/>
      <c r="EE35" s="937"/>
      <c r="EF35" s="937"/>
      <c r="EG35" s="937"/>
      <c r="EH35" s="937"/>
      <c r="EI35" s="937"/>
      <c r="EJ35" s="937"/>
      <c r="EK35" s="937"/>
      <c r="EL35" s="937"/>
      <c r="EM35" s="937"/>
      <c r="EN35" s="937"/>
      <c r="EO35" s="937"/>
      <c r="EP35" s="937"/>
      <c r="EQ35" s="937"/>
      <c r="ER35" s="937"/>
      <c r="ES35" s="937"/>
      <c r="ET35" s="937"/>
      <c r="EU35" s="937"/>
      <c r="EV35" s="937"/>
      <c r="EW35" s="937"/>
      <c r="EX35" s="937"/>
      <c r="EY35" s="937"/>
      <c r="EZ35" s="937"/>
      <c r="FA35" s="937"/>
      <c r="FB35" s="937"/>
      <c r="FC35" s="937"/>
      <c r="FD35" s="937"/>
      <c r="FE35" s="937"/>
      <c r="FF35" s="937"/>
      <c r="FG35" s="937"/>
      <c r="FH35" s="937"/>
      <c r="FI35" s="937"/>
      <c r="FJ35" s="937"/>
      <c r="FK35" s="937"/>
      <c r="FL35" s="937"/>
      <c r="FM35" s="937"/>
      <c r="FN35" s="937"/>
      <c r="FO35" s="937"/>
      <c r="FP35" s="937"/>
      <c r="FQ35" s="937"/>
      <c r="FR35" s="937"/>
      <c r="FS35" s="937"/>
      <c r="FT35" s="937"/>
      <c r="FU35" s="937"/>
      <c r="FV35" s="937"/>
      <c r="FW35" s="937"/>
      <c r="FX35" s="937"/>
      <c r="FY35" s="937"/>
      <c r="FZ35" s="937"/>
      <c r="GA35" s="937"/>
      <c r="GB35" s="937"/>
      <c r="GC35" s="937"/>
      <c r="GD35" s="937"/>
      <c r="GE35" s="937"/>
      <c r="GF35" s="937"/>
      <c r="GG35" s="937"/>
      <c r="GH35" s="937"/>
      <c r="GI35" s="937"/>
      <c r="GJ35" s="937"/>
      <c r="GK35" s="937"/>
      <c r="GL35" s="937"/>
      <c r="GM35" s="937"/>
      <c r="GN35" s="937"/>
      <c r="GO35" s="937"/>
      <c r="GP35" s="937"/>
      <c r="GQ35" s="937"/>
      <c r="GR35" s="937"/>
      <c r="GS35" s="937"/>
      <c r="GT35" s="937"/>
      <c r="GU35" s="937"/>
      <c r="GV35" s="937"/>
      <c r="GW35" s="937"/>
      <c r="GX35" s="937"/>
      <c r="GY35" s="937"/>
      <c r="GZ35" s="937"/>
      <c r="HA35" s="937"/>
      <c r="HB35" s="937"/>
      <c r="HC35" s="937"/>
      <c r="HD35" s="937"/>
      <c r="HE35" s="937"/>
      <c r="HF35" s="937"/>
      <c r="HG35" s="937"/>
      <c r="HH35" s="937"/>
      <c r="HI35" s="937"/>
      <c r="HJ35" s="937"/>
      <c r="HK35" s="937"/>
      <c r="HL35" s="937"/>
      <c r="HM35" s="937"/>
      <c r="HN35" s="937"/>
      <c r="HO35" s="937"/>
      <c r="HP35" s="937"/>
      <c r="HQ35" s="937"/>
      <c r="HR35" s="937"/>
      <c r="HS35" s="937"/>
      <c r="HT35" s="937"/>
      <c r="HU35" s="937"/>
      <c r="HV35" s="937"/>
      <c r="HW35" s="937"/>
      <c r="HX35" s="937"/>
      <c r="HY35" s="937"/>
      <c r="HZ35" s="937"/>
      <c r="IA35" s="937"/>
      <c r="IB35" s="937"/>
      <c r="IC35" s="937"/>
      <c r="ID35" s="937"/>
      <c r="IE35" s="937"/>
      <c r="IF35" s="937"/>
      <c r="IG35" s="937"/>
      <c r="IH35" s="937"/>
      <c r="II35" s="937"/>
      <c r="IJ35" s="937"/>
      <c r="IK35" s="937"/>
    </row>
    <row r="36" spans="1:247">
      <c r="A36" s="353">
        <v>105066</v>
      </c>
      <c r="B36" s="343" t="s">
        <v>873</v>
      </c>
      <c r="C36" s="130" t="s">
        <v>868</v>
      </c>
      <c r="D36" s="130">
        <v>2500</v>
      </c>
      <c r="E36" s="130" t="s">
        <v>869</v>
      </c>
      <c r="F36" s="130">
        <v>9</v>
      </c>
      <c r="G36" s="356">
        <v>437800</v>
      </c>
      <c r="IL36" s="6"/>
      <c r="IM36" s="6"/>
    </row>
    <row r="37" spans="1:247">
      <c r="A37" s="353">
        <v>105067</v>
      </c>
      <c r="B37" s="343" t="s">
        <v>874</v>
      </c>
      <c r="C37" s="130" t="s">
        <v>871</v>
      </c>
      <c r="D37" s="130">
        <v>2500</v>
      </c>
      <c r="E37" s="130" t="s">
        <v>872</v>
      </c>
      <c r="F37" s="130">
        <v>9</v>
      </c>
      <c r="G37" s="356">
        <v>444400</v>
      </c>
      <c r="IL37" s="6"/>
      <c r="IM37" s="6"/>
    </row>
    <row r="38" spans="1:247">
      <c r="A38" s="353">
        <v>105068</v>
      </c>
      <c r="B38" s="343" t="s">
        <v>875</v>
      </c>
      <c r="C38" s="130" t="s">
        <v>876</v>
      </c>
      <c r="D38" s="130">
        <v>3200</v>
      </c>
      <c r="E38" s="130" t="s">
        <v>877</v>
      </c>
      <c r="F38" s="130">
        <v>14</v>
      </c>
      <c r="G38" s="356">
        <v>847300</v>
      </c>
      <c r="IL38" s="6"/>
      <c r="IM38" s="6"/>
    </row>
    <row r="39" spans="1:247">
      <c r="A39" s="353">
        <v>105069</v>
      </c>
      <c r="B39" s="343" t="s">
        <v>878</v>
      </c>
      <c r="C39" s="130" t="s">
        <v>879</v>
      </c>
      <c r="D39" s="130">
        <v>3200</v>
      </c>
      <c r="E39" s="130" t="s">
        <v>880</v>
      </c>
      <c r="F39" s="130">
        <v>14</v>
      </c>
      <c r="G39" s="356">
        <v>861000</v>
      </c>
      <c r="IL39" s="6"/>
      <c r="IM39" s="6"/>
    </row>
    <row r="40" spans="1:247" ht="29.85" customHeight="1">
      <c r="A40" s="357"/>
      <c r="B40" s="1053" t="s">
        <v>881</v>
      </c>
      <c r="C40" s="1053"/>
      <c r="D40" s="1053"/>
      <c r="E40" s="1053"/>
      <c r="F40" s="1053"/>
      <c r="G40" s="1053"/>
      <c r="IL40" s="6"/>
      <c r="IM40" s="6"/>
    </row>
    <row r="41" spans="1:247">
      <c r="A41" s="353" t="s">
        <v>882</v>
      </c>
      <c r="B41" s="343" t="s">
        <v>883</v>
      </c>
      <c r="C41" s="130" t="s">
        <v>884</v>
      </c>
      <c r="D41" s="130">
        <v>300</v>
      </c>
      <c r="E41" s="130" t="s">
        <v>885</v>
      </c>
      <c r="F41" s="130">
        <v>1.1499999999999999</v>
      </c>
      <c r="G41" s="356">
        <v>109000</v>
      </c>
      <c r="IL41" s="6"/>
      <c r="IM41" s="6"/>
    </row>
    <row r="42" spans="1:247">
      <c r="A42" s="353" t="s">
        <v>886</v>
      </c>
      <c r="B42" s="343" t="s">
        <v>887</v>
      </c>
      <c r="C42" s="130" t="s">
        <v>859</v>
      </c>
      <c r="D42" s="130">
        <v>350</v>
      </c>
      <c r="E42" s="130" t="s">
        <v>860</v>
      </c>
      <c r="F42" s="130">
        <v>2.5</v>
      </c>
      <c r="G42" s="356">
        <v>160200</v>
      </c>
      <c r="IL42" s="6"/>
      <c r="IM42" s="6"/>
    </row>
    <row r="43" spans="1:247">
      <c r="A43" s="353" t="s">
        <v>888</v>
      </c>
      <c r="B43" s="343" t="s">
        <v>889</v>
      </c>
      <c r="C43" s="130" t="s">
        <v>890</v>
      </c>
      <c r="D43" s="130">
        <v>350</v>
      </c>
      <c r="E43" s="130" t="s">
        <v>891</v>
      </c>
      <c r="F43" s="130">
        <v>3.15</v>
      </c>
      <c r="G43" s="356">
        <v>180200</v>
      </c>
      <c r="IL43" s="6"/>
      <c r="IM43" s="6"/>
    </row>
    <row r="44" spans="1:247">
      <c r="A44" s="353" t="s">
        <v>892</v>
      </c>
      <c r="B44" s="343" t="s">
        <v>893</v>
      </c>
      <c r="C44" s="130" t="s">
        <v>868</v>
      </c>
      <c r="D44" s="130">
        <v>2250</v>
      </c>
      <c r="E44" s="130" t="s">
        <v>869</v>
      </c>
      <c r="F44" s="130">
        <v>6.3</v>
      </c>
      <c r="G44" s="356">
        <v>429400</v>
      </c>
      <c r="IL44" s="6"/>
      <c r="IM44" s="6"/>
    </row>
    <row r="45" spans="1:247">
      <c r="A45" s="353" t="s">
        <v>894</v>
      </c>
      <c r="B45" s="343" t="s">
        <v>895</v>
      </c>
      <c r="C45" s="130" t="s">
        <v>896</v>
      </c>
      <c r="D45" s="130">
        <v>2300</v>
      </c>
      <c r="E45" s="130" t="s">
        <v>897</v>
      </c>
      <c r="F45" s="130">
        <v>7</v>
      </c>
      <c r="G45" s="356">
        <v>432000</v>
      </c>
      <c r="IL45" s="6"/>
      <c r="IM45" s="6"/>
    </row>
    <row r="46" spans="1:247">
      <c r="A46" s="353">
        <v>105075</v>
      </c>
      <c r="B46" s="343" t="s">
        <v>1871</v>
      </c>
      <c r="C46" s="130" t="s">
        <v>1873</v>
      </c>
      <c r="D46" s="130">
        <v>300</v>
      </c>
      <c r="E46" s="130" t="s">
        <v>1872</v>
      </c>
      <c r="F46" s="130">
        <v>1.1499999999999999</v>
      </c>
      <c r="G46" s="931">
        <v>107000</v>
      </c>
      <c r="IL46" s="6"/>
      <c r="IM46" s="6"/>
    </row>
    <row r="47" spans="1:247">
      <c r="IL47" s="6"/>
      <c r="IM47" s="6"/>
    </row>
  </sheetData>
  <sheetProtection selectLockedCells="1" selectUnlockedCells="1"/>
  <mergeCells count="20">
    <mergeCell ref="B40:G40"/>
    <mergeCell ref="B23:G23"/>
    <mergeCell ref="F15:H15"/>
    <mergeCell ref="F11:H11"/>
    <mergeCell ref="H14:J14"/>
    <mergeCell ref="F13:H13"/>
    <mergeCell ref="F10:H10"/>
    <mergeCell ref="F12:H12"/>
    <mergeCell ref="F16:H16"/>
    <mergeCell ref="F7:H7"/>
    <mergeCell ref="C4:C5"/>
    <mergeCell ref="E4:E5"/>
    <mergeCell ref="F9:H9"/>
    <mergeCell ref="F4:G5"/>
    <mergeCell ref="F6:H6"/>
    <mergeCell ref="F8:H8"/>
    <mergeCell ref="A1:C1"/>
    <mergeCell ref="B4:B5"/>
    <mergeCell ref="A4:A5"/>
    <mergeCell ref="D4:D5"/>
  </mergeCells>
  <hyperlinks>
    <hyperlink ref="F1" location="Оглавление!A1" display="ОГЛАВЛЕНИЕ"/>
  </hyperlink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M118"/>
  <sheetViews>
    <sheetView topLeftCell="A103" workbookViewId="0">
      <selection activeCell="D89" sqref="D89:E94"/>
    </sheetView>
  </sheetViews>
  <sheetFormatPr defaultColWidth="9.109375" defaultRowHeight="13.2"/>
  <cols>
    <col min="1" max="1" width="8.5546875" style="286" customWidth="1"/>
    <col min="2" max="2" width="55.109375" style="287" customWidth="1"/>
    <col min="3" max="3" width="17.33203125" style="286" customWidth="1"/>
    <col min="4" max="4" width="16.33203125" style="288" customWidth="1"/>
    <col min="5" max="5" width="15.33203125" style="287" customWidth="1"/>
    <col min="6" max="6" width="15.6640625" style="287" customWidth="1"/>
    <col min="7" max="7" width="12.44140625" style="287" customWidth="1"/>
    <col min="8" max="8" width="21" style="287" customWidth="1"/>
    <col min="9" max="9" width="32" style="287" customWidth="1"/>
    <col min="10" max="10" width="33.6640625" style="287" customWidth="1"/>
    <col min="11" max="11" width="0.5546875" style="287" customWidth="1"/>
    <col min="12" max="12" width="37" style="287" customWidth="1"/>
    <col min="13" max="247" width="9.109375" style="287"/>
    <col min="248" max="16384" width="9.109375" style="6"/>
  </cols>
  <sheetData>
    <row r="1" spans="1:247">
      <c r="A1" s="1039" t="s">
        <v>747</v>
      </c>
      <c r="B1" s="1039"/>
      <c r="C1" s="1039"/>
      <c r="F1" s="516" t="s">
        <v>648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1:247">
      <c r="A2" s="289"/>
      <c r="B2" s="289" t="s">
        <v>748</v>
      </c>
      <c r="C2" s="28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1:247">
      <c r="A3" s="289"/>
      <c r="B3" s="289" t="s">
        <v>749</v>
      </c>
      <c r="C3" s="28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s="292" customFormat="1" ht="13.5" customHeight="1">
      <c r="A4" s="1041" t="s">
        <v>16</v>
      </c>
      <c r="B4" s="1041" t="s">
        <v>17</v>
      </c>
      <c r="C4" s="1040" t="s">
        <v>1318</v>
      </c>
      <c r="D4" s="290" t="s">
        <v>651</v>
      </c>
      <c r="E4" s="291" t="s">
        <v>750</v>
      </c>
      <c r="F4" s="1058" t="s">
        <v>751</v>
      </c>
    </row>
    <row r="5" spans="1:247" s="295" customFormat="1" ht="12.75" customHeight="1">
      <c r="A5" s="1041"/>
      <c r="B5" s="1041"/>
      <c r="C5" s="1040"/>
      <c r="D5" s="293"/>
      <c r="E5" s="294"/>
      <c r="F5" s="1058"/>
    </row>
    <row r="6" spans="1:247" s="295" customFormat="1" ht="16.649999999999999" customHeight="1">
      <c r="A6" s="300">
        <v>231081</v>
      </c>
      <c r="B6" s="301" t="s">
        <v>1048</v>
      </c>
      <c r="C6" s="302">
        <v>270000</v>
      </c>
      <c r="D6" s="293" t="s">
        <v>970</v>
      </c>
      <c r="E6" s="298" t="s">
        <v>753</v>
      </c>
      <c r="F6" s="299" t="s">
        <v>754</v>
      </c>
    </row>
    <row r="7" spans="1:247" s="295" customFormat="1" ht="17.25" customHeight="1">
      <c r="A7" s="300">
        <v>231090</v>
      </c>
      <c r="B7" s="301" t="s">
        <v>1336</v>
      </c>
      <c r="C7" s="302">
        <v>280000</v>
      </c>
      <c r="D7" s="293" t="s">
        <v>1052</v>
      </c>
      <c r="E7" s="298" t="s">
        <v>1049</v>
      </c>
      <c r="F7" s="299"/>
    </row>
    <row r="8" spans="1:247" s="295" customFormat="1" ht="16.649999999999999" customHeight="1">
      <c r="A8" s="300">
        <v>231082</v>
      </c>
      <c r="B8" s="301" t="s">
        <v>755</v>
      </c>
      <c r="C8" s="302">
        <v>290000</v>
      </c>
      <c r="D8" s="293" t="s">
        <v>971</v>
      </c>
      <c r="E8" s="298" t="s">
        <v>756</v>
      </c>
      <c r="F8" s="299" t="s">
        <v>757</v>
      </c>
    </row>
    <row r="9" spans="1:247" s="295" customFormat="1" ht="16.649999999999999" customHeight="1">
      <c r="A9" s="300">
        <v>231083</v>
      </c>
      <c r="B9" s="301" t="s">
        <v>758</v>
      </c>
      <c r="C9" s="302">
        <v>330000</v>
      </c>
      <c r="D9" s="293" t="s">
        <v>972</v>
      </c>
      <c r="E9" s="298" t="s">
        <v>759</v>
      </c>
      <c r="F9" s="299" t="s">
        <v>760</v>
      </c>
    </row>
    <row r="10" spans="1:247" s="295" customFormat="1" ht="15.9" customHeight="1">
      <c r="A10" s="300">
        <v>231060</v>
      </c>
      <c r="B10" s="301" t="s">
        <v>761</v>
      </c>
      <c r="C10" s="302">
        <v>365000</v>
      </c>
      <c r="D10" s="293" t="s">
        <v>973</v>
      </c>
      <c r="E10" s="298" t="s">
        <v>762</v>
      </c>
      <c r="F10" s="1063" t="s">
        <v>1489</v>
      </c>
      <c r="G10" s="1064"/>
    </row>
    <row r="11" spans="1:247" s="295" customFormat="1" ht="16.649999999999999" customHeight="1">
      <c r="A11" s="300">
        <v>231084</v>
      </c>
      <c r="B11" s="301" t="s">
        <v>763</v>
      </c>
      <c r="C11" s="302">
        <v>380000</v>
      </c>
      <c r="D11" s="293" t="s">
        <v>974</v>
      </c>
      <c r="E11" s="298" t="s">
        <v>764</v>
      </c>
      <c r="F11" s="1063" t="s">
        <v>1491</v>
      </c>
      <c r="G11" s="1064"/>
    </row>
    <row r="12" spans="1:247" s="295" customFormat="1" ht="18.75" customHeight="1">
      <c r="A12" s="300">
        <v>231400</v>
      </c>
      <c r="B12" s="301" t="s">
        <v>1043</v>
      </c>
      <c r="C12" s="302">
        <v>420000</v>
      </c>
      <c r="D12" s="293" t="s">
        <v>974</v>
      </c>
      <c r="E12" s="298" t="s">
        <v>1057</v>
      </c>
      <c r="F12" s="1063" t="s">
        <v>1490</v>
      </c>
      <c r="G12" s="1064"/>
    </row>
    <row r="13" spans="1:247" s="295" customFormat="1" ht="16.5" customHeight="1">
      <c r="A13" s="300">
        <v>231072</v>
      </c>
      <c r="B13" s="301" t="s">
        <v>1045</v>
      </c>
      <c r="C13" s="481">
        <v>460000</v>
      </c>
      <c r="D13" s="293" t="s">
        <v>1046</v>
      </c>
      <c r="E13" s="298" t="s">
        <v>1050</v>
      </c>
      <c r="F13" s="295" t="s">
        <v>1492</v>
      </c>
    </row>
    <row r="14" spans="1:247" s="295" customFormat="1" ht="16.5" customHeight="1">
      <c r="A14" s="300">
        <v>231406</v>
      </c>
      <c r="B14" s="301" t="s">
        <v>1044</v>
      </c>
      <c r="C14" s="481">
        <v>540000</v>
      </c>
      <c r="D14" s="293" t="s">
        <v>1047</v>
      </c>
      <c r="E14" s="298" t="s">
        <v>1051</v>
      </c>
      <c r="F14" s="295" t="s">
        <v>1492</v>
      </c>
    </row>
    <row r="15" spans="1:247" s="295" customFormat="1">
      <c r="A15" s="305">
        <v>231001</v>
      </c>
      <c r="B15" s="301" t="s">
        <v>765</v>
      </c>
      <c r="C15" s="158">
        <v>530000</v>
      </c>
      <c r="D15" s="293" t="s">
        <v>767</v>
      </c>
      <c r="E15" s="298"/>
      <c r="F15" s="299" t="s">
        <v>1488</v>
      </c>
    </row>
    <row r="16" spans="1:247" s="295" customFormat="1">
      <c r="A16" s="300">
        <v>231073</v>
      </c>
      <c r="B16" s="301" t="s">
        <v>1644</v>
      </c>
      <c r="C16" s="49" t="s">
        <v>766</v>
      </c>
      <c r="D16" s="293" t="s">
        <v>768</v>
      </c>
      <c r="E16" s="298"/>
      <c r="F16" s="299" t="s">
        <v>769</v>
      </c>
    </row>
    <row r="17" spans="1:247" s="295" customFormat="1">
      <c r="A17" s="305">
        <v>231401</v>
      </c>
      <c r="B17" s="301" t="s">
        <v>770</v>
      </c>
      <c r="C17" s="158">
        <v>760000</v>
      </c>
      <c r="D17" s="293" t="s">
        <v>1826</v>
      </c>
      <c r="E17" s="298"/>
    </row>
    <row r="18" spans="1:247" s="295" customFormat="1">
      <c r="A18" s="305">
        <v>231002</v>
      </c>
      <c r="B18" s="301" t="s">
        <v>771</v>
      </c>
      <c r="C18" s="158">
        <v>855000</v>
      </c>
      <c r="D18" s="293" t="s">
        <v>772</v>
      </c>
      <c r="E18" s="298"/>
    </row>
    <row r="19" spans="1:247" s="295" customFormat="1" ht="2.25" customHeight="1">
      <c r="A19" s="305"/>
      <c r="B19" s="301"/>
      <c r="C19" s="304"/>
      <c r="D19" s="293"/>
      <c r="E19" s="298"/>
    </row>
    <row r="20" spans="1:247" s="295" customFormat="1">
      <c r="A20" s="300">
        <v>231069</v>
      </c>
      <c r="B20" s="306" t="s">
        <v>773</v>
      </c>
      <c r="C20" s="158">
        <v>360000</v>
      </c>
      <c r="D20" s="293" t="s">
        <v>972</v>
      </c>
      <c r="E20" s="298" t="s">
        <v>774</v>
      </c>
    </row>
    <row r="21" spans="1:247" s="295" customFormat="1" ht="13.5" customHeight="1">
      <c r="A21" s="300">
        <v>231070</v>
      </c>
      <c r="B21" s="306" t="s">
        <v>775</v>
      </c>
      <c r="C21" s="158">
        <v>450000</v>
      </c>
      <c r="D21" s="293" t="s">
        <v>974</v>
      </c>
      <c r="E21" s="298" t="s">
        <v>776</v>
      </c>
      <c r="F21" s="295" t="s">
        <v>1492</v>
      </c>
    </row>
    <row r="22" spans="1:247" s="295" customFormat="1" ht="15" customHeight="1">
      <c r="A22" s="300">
        <v>231071</v>
      </c>
      <c r="B22" s="306" t="s">
        <v>1053</v>
      </c>
      <c r="C22" s="481">
        <v>490000</v>
      </c>
      <c r="D22" s="293" t="s">
        <v>1046</v>
      </c>
      <c r="E22" s="298" t="s">
        <v>1055</v>
      </c>
      <c r="F22" s="295" t="s">
        <v>1492</v>
      </c>
    </row>
    <row r="23" spans="1:247" s="295" customFormat="1" ht="15" customHeight="1">
      <c r="A23" s="300">
        <v>231086</v>
      </c>
      <c r="B23" s="306" t="s">
        <v>1054</v>
      </c>
      <c r="C23" s="481">
        <v>570000</v>
      </c>
      <c r="D23" s="293" t="s">
        <v>1047</v>
      </c>
      <c r="E23" s="298" t="s">
        <v>1056</v>
      </c>
      <c r="F23" s="295" t="s">
        <v>1492</v>
      </c>
    </row>
    <row r="24" spans="1:247" s="295" customFormat="1">
      <c r="A24" s="300">
        <v>231074</v>
      </c>
      <c r="B24" s="306" t="s">
        <v>777</v>
      </c>
      <c r="C24" s="158">
        <v>570000</v>
      </c>
      <c r="D24" s="293" t="s">
        <v>767</v>
      </c>
      <c r="E24" s="298"/>
    </row>
    <row r="25" spans="1:247" s="295" customFormat="1">
      <c r="A25" s="300">
        <v>231404</v>
      </c>
      <c r="B25" s="306" t="s">
        <v>778</v>
      </c>
      <c r="C25" s="158">
        <v>800000</v>
      </c>
      <c r="D25" s="293" t="s">
        <v>1826</v>
      </c>
      <c r="E25" s="298"/>
    </row>
    <row r="26" spans="1:247" s="295" customFormat="1" ht="15" customHeight="1">
      <c r="A26" s="300">
        <v>231075</v>
      </c>
      <c r="B26" s="306" t="s">
        <v>779</v>
      </c>
      <c r="C26" s="158">
        <v>895000</v>
      </c>
      <c r="D26" s="293" t="s">
        <v>772</v>
      </c>
      <c r="E26" s="298"/>
    </row>
    <row r="27" spans="1:247" s="295" customFormat="1" ht="15" customHeight="1">
      <c r="A27" s="327"/>
      <c r="B27" s="513"/>
      <c r="C27" s="106"/>
      <c r="D27" s="299"/>
      <c r="E27" s="324"/>
    </row>
    <row r="28" spans="1:247" s="295" customFormat="1" ht="1.5" customHeight="1">
      <c r="A28" s="327"/>
      <c r="B28" s="513"/>
      <c r="C28" s="106"/>
      <c r="D28" s="299"/>
      <c r="E28" s="324"/>
    </row>
    <row r="29" spans="1:247" s="295" customFormat="1" ht="15" customHeight="1">
      <c r="A29" s="515" t="s">
        <v>1078</v>
      </c>
      <c r="B29" s="306" t="s">
        <v>1079</v>
      </c>
      <c r="C29" s="158">
        <v>6000</v>
      </c>
    </row>
    <row r="30" spans="1:247" s="295" customFormat="1" ht="12" customHeight="1">
      <c r="A30" s="327"/>
      <c r="B30" s="513"/>
      <c r="C30" s="106"/>
      <c r="D30" s="299"/>
      <c r="E30" s="324"/>
    </row>
    <row r="31" spans="1:247">
      <c r="A31" s="344" t="s">
        <v>1780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</row>
    <row r="32" spans="1:247">
      <c r="A32" s="6"/>
      <c r="B32" s="345" t="s">
        <v>832</v>
      </c>
      <c r="C32" s="28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</row>
    <row r="33" spans="1:247">
      <c r="A33" s="6"/>
      <c r="B33" s="345" t="s">
        <v>1781</v>
      </c>
      <c r="C33" s="28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</row>
    <row r="34" spans="1:247">
      <c r="A34" s="6"/>
      <c r="B34" s="345" t="s">
        <v>833</v>
      </c>
      <c r="C34" s="28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</row>
    <row r="35" spans="1:247">
      <c r="A35" s="6"/>
      <c r="B35" s="345" t="s">
        <v>834</v>
      </c>
      <c r="C35" s="28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>
      <c r="A36" s="6"/>
      <c r="B36" s="345" t="s">
        <v>835</v>
      </c>
      <c r="C36" s="28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>
      <c r="A37" s="6"/>
      <c r="B37" s="345" t="s">
        <v>836</v>
      </c>
      <c r="C37" s="28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>
      <c r="A38" s="6"/>
      <c r="B38" s="345" t="s">
        <v>837</v>
      </c>
      <c r="C38" s="28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6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s="347" customFormat="1">
      <c r="A40" s="344" t="s">
        <v>838</v>
      </c>
      <c r="B40" s="346"/>
      <c r="C40" s="346"/>
      <c r="D40" s="346"/>
    </row>
    <row r="41" spans="1:247" s="348" customFormat="1">
      <c r="B41" s="345" t="s">
        <v>839</v>
      </c>
      <c r="C41" s="349"/>
      <c r="D41" s="350"/>
    </row>
    <row r="42" spans="1:247" s="348" customFormat="1" ht="15" customHeight="1">
      <c r="B42" s="345" t="s">
        <v>840</v>
      </c>
      <c r="C42" s="349"/>
      <c r="D42" s="350"/>
      <c r="E42" s="351"/>
    </row>
    <row r="43" spans="1:247" s="348" customFormat="1" ht="15" customHeight="1">
      <c r="B43" s="345" t="s">
        <v>841</v>
      </c>
      <c r="C43" s="349"/>
      <c r="D43" s="350"/>
      <c r="E43" s="351"/>
    </row>
    <row r="44" spans="1:247" s="348" customFormat="1" ht="15" customHeight="1">
      <c r="B44" s="345" t="s">
        <v>842</v>
      </c>
      <c r="C44" s="349"/>
      <c r="D44" s="350"/>
      <c r="E44" s="351"/>
    </row>
    <row r="45" spans="1:247" s="348" customFormat="1">
      <c r="B45" s="345" t="s">
        <v>843</v>
      </c>
      <c r="C45" s="349"/>
      <c r="D45" s="350"/>
      <c r="E45" s="351"/>
    </row>
    <row r="46" spans="1:247" s="348" customFormat="1" ht="15" customHeight="1">
      <c r="B46" s="345" t="s">
        <v>844</v>
      </c>
      <c r="C46" s="349"/>
      <c r="D46" s="350"/>
      <c r="E46" s="351"/>
    </row>
    <row r="47" spans="1:247" s="348" customFormat="1" ht="15" customHeight="1">
      <c r="B47" s="352" t="s">
        <v>845</v>
      </c>
      <c r="C47" s="349"/>
      <c r="D47" s="350"/>
      <c r="E47" s="351"/>
    </row>
    <row r="48" spans="1:247" s="348" customFormat="1" ht="15" customHeight="1">
      <c r="B48" s="345" t="s">
        <v>846</v>
      </c>
      <c r="C48" s="350"/>
      <c r="D48" s="350"/>
      <c r="E48" s="351"/>
    </row>
    <row r="49" spans="1:7" s="348" customFormat="1">
      <c r="B49" s="345" t="s">
        <v>847</v>
      </c>
      <c r="C49" s="350"/>
      <c r="D49" s="350"/>
    </row>
    <row r="50" spans="1:7" s="348" customFormat="1">
      <c r="B50" s="345"/>
      <c r="C50" s="350"/>
      <c r="D50" s="350"/>
    </row>
    <row r="51" spans="1:7" s="348" customFormat="1">
      <c r="B51" s="345"/>
      <c r="C51" s="350"/>
      <c r="D51" s="350"/>
    </row>
    <row r="52" spans="1:7" s="348" customFormat="1">
      <c r="A52" s="1065" t="s">
        <v>1332</v>
      </c>
      <c r="B52" s="1065"/>
      <c r="C52" s="1065"/>
      <c r="D52" s="1066"/>
      <c r="E52" s="1066"/>
      <c r="F52" s="1066"/>
      <c r="G52" s="1066"/>
    </row>
    <row r="53" spans="1:7" s="348" customFormat="1">
      <c r="A53" s="1041" t="s">
        <v>16</v>
      </c>
      <c r="B53" s="1041" t="s">
        <v>17</v>
      </c>
      <c r="C53" s="1040" t="s">
        <v>1318</v>
      </c>
      <c r="D53" s="290" t="s">
        <v>651</v>
      </c>
      <c r="E53" s="291" t="s">
        <v>750</v>
      </c>
    </row>
    <row r="54" spans="1:7" s="348" customFormat="1">
      <c r="A54" s="1041"/>
      <c r="B54" s="1041"/>
      <c r="C54" s="1040"/>
      <c r="D54" s="293"/>
      <c r="E54" s="294"/>
    </row>
    <row r="55" spans="1:7" s="348" customFormat="1">
      <c r="A55" s="300">
        <v>231300</v>
      </c>
      <c r="B55" s="301" t="s">
        <v>1792</v>
      </c>
      <c r="C55" s="302">
        <v>190000</v>
      </c>
      <c r="D55" s="293" t="s">
        <v>970</v>
      </c>
      <c r="E55" s="298" t="s">
        <v>1333</v>
      </c>
    </row>
    <row r="56" spans="1:7" s="348" customFormat="1">
      <c r="A56" s="300">
        <v>231304</v>
      </c>
      <c r="B56" s="301" t="s">
        <v>1793</v>
      </c>
      <c r="C56" s="302">
        <v>200000</v>
      </c>
      <c r="D56" s="293" t="s">
        <v>971</v>
      </c>
      <c r="E56" s="298" t="s">
        <v>1334</v>
      </c>
    </row>
    <row r="57" spans="1:7" s="348" customFormat="1">
      <c r="A57" s="300">
        <v>231305</v>
      </c>
      <c r="B57" s="301" t="s">
        <v>1794</v>
      </c>
      <c r="C57" s="302">
        <v>255000</v>
      </c>
      <c r="D57" s="293" t="s">
        <v>973</v>
      </c>
      <c r="E57" s="298" t="s">
        <v>774</v>
      </c>
      <c r="F57" s="348" t="s">
        <v>1787</v>
      </c>
    </row>
    <row r="58" spans="1:7" s="348" customFormat="1" ht="6.75" customHeight="1">
      <c r="B58" s="345"/>
      <c r="C58" s="350"/>
      <c r="D58" s="350"/>
    </row>
    <row r="59" spans="1:7" s="348" customFormat="1">
      <c r="B59" s="731" t="s">
        <v>1335</v>
      </c>
      <c r="C59" s="350"/>
      <c r="D59" s="350"/>
    </row>
    <row r="60" spans="1:7" s="295" customFormat="1" ht="30.75" customHeight="1">
      <c r="A60" s="307"/>
      <c r="B60" s="308"/>
      <c r="C60" s="309"/>
      <c r="D60" s="309"/>
      <c r="E60" s="309"/>
      <c r="F60" s="310"/>
      <c r="G60" s="311"/>
    </row>
    <row r="61" spans="1:7" s="295" customFormat="1" ht="33" customHeight="1">
      <c r="A61" s="312"/>
      <c r="B61" s="1062" t="s">
        <v>780</v>
      </c>
      <c r="C61" s="1062"/>
      <c r="D61" s="72"/>
      <c r="E61" s="72"/>
      <c r="F61" s="313"/>
      <c r="G61" s="314"/>
    </row>
    <row r="62" spans="1:7" s="295" customFormat="1" ht="15" customHeight="1">
      <c r="A62" s="315"/>
      <c r="B62" s="316" t="s">
        <v>781</v>
      </c>
      <c r="C62" s="317"/>
      <c r="D62" s="317"/>
      <c r="E62" s="317"/>
      <c r="F62" s="318"/>
      <c r="G62" s="319"/>
    </row>
    <row r="63" spans="1:7" s="295" customFormat="1" ht="15" customHeight="1">
      <c r="A63" s="1041" t="s">
        <v>16</v>
      </c>
      <c r="B63" s="1041" t="s">
        <v>17</v>
      </c>
      <c r="C63" s="1040" t="s">
        <v>1318</v>
      </c>
      <c r="D63" s="290" t="s">
        <v>651</v>
      </c>
      <c r="E63" s="291" t="s">
        <v>750</v>
      </c>
      <c r="F63" s="1058" t="s">
        <v>751</v>
      </c>
    </row>
    <row r="64" spans="1:7" s="295" customFormat="1" ht="15" customHeight="1">
      <c r="A64" s="1041"/>
      <c r="B64" s="1041"/>
      <c r="C64" s="1040"/>
      <c r="D64" s="293"/>
      <c r="E64" s="294"/>
      <c r="F64" s="1058"/>
    </row>
    <row r="65" spans="1:9" s="295" customFormat="1" ht="15" customHeight="1">
      <c r="A65" s="320" t="s">
        <v>782</v>
      </c>
      <c r="B65" s="301" t="s">
        <v>783</v>
      </c>
      <c r="C65" s="302">
        <v>352950</v>
      </c>
      <c r="D65" s="293" t="s">
        <v>975</v>
      </c>
      <c r="E65" s="298" t="s">
        <v>784</v>
      </c>
      <c r="F65" s="299" t="s">
        <v>785</v>
      </c>
      <c r="G65" s="295" t="s">
        <v>1492</v>
      </c>
    </row>
    <row r="66" spans="1:9" s="295" customFormat="1" ht="15" customHeight="1">
      <c r="A66" s="320" t="s">
        <v>786</v>
      </c>
      <c r="B66" s="301" t="s">
        <v>787</v>
      </c>
      <c r="C66" s="302">
        <v>410225</v>
      </c>
      <c r="D66" s="293" t="s">
        <v>971</v>
      </c>
      <c r="E66" s="298" t="s">
        <v>788</v>
      </c>
      <c r="F66" s="299" t="s">
        <v>789</v>
      </c>
      <c r="G66" s="295" t="s">
        <v>1492</v>
      </c>
    </row>
    <row r="67" spans="1:9" s="295" customFormat="1" ht="15" customHeight="1">
      <c r="A67" s="320" t="s">
        <v>790</v>
      </c>
      <c r="B67" s="301" t="s">
        <v>791</v>
      </c>
      <c r="C67" s="302">
        <v>473649.99999999994</v>
      </c>
      <c r="D67" s="293" t="s">
        <v>972</v>
      </c>
      <c r="E67" s="298" t="s">
        <v>792</v>
      </c>
      <c r="F67" s="299" t="s">
        <v>793</v>
      </c>
      <c r="G67" s="295" t="s">
        <v>1492</v>
      </c>
    </row>
    <row r="68" spans="1:9" s="295" customFormat="1" ht="15" customHeight="1">
      <c r="A68" s="320" t="s">
        <v>794</v>
      </c>
      <c r="B68" s="301" t="s">
        <v>795</v>
      </c>
      <c r="C68" s="302">
        <v>525425</v>
      </c>
      <c r="D68" s="293" t="s">
        <v>973</v>
      </c>
      <c r="E68" s="298" t="s">
        <v>796</v>
      </c>
      <c r="F68" s="299" t="s">
        <v>797</v>
      </c>
      <c r="G68" s="295" t="s">
        <v>1492</v>
      </c>
    </row>
    <row r="69" spans="1:9" s="295" customFormat="1" ht="15" customHeight="1">
      <c r="A69" s="320" t="s">
        <v>798</v>
      </c>
      <c r="B69" s="301" t="s">
        <v>799</v>
      </c>
      <c r="C69" s="302">
        <v>544075</v>
      </c>
      <c r="D69" s="293" t="s">
        <v>974</v>
      </c>
      <c r="E69" s="298" t="s">
        <v>800</v>
      </c>
      <c r="F69" s="299" t="s">
        <v>801</v>
      </c>
      <c r="G69" s="295" t="s">
        <v>1492</v>
      </c>
    </row>
    <row r="70" spans="1:9" s="295" customFormat="1" ht="15" customHeight="1">
      <c r="A70" s="320" t="s">
        <v>802</v>
      </c>
      <c r="B70" s="301" t="s">
        <v>803</v>
      </c>
      <c r="C70" s="302">
        <v>586025</v>
      </c>
      <c r="D70" s="293" t="s">
        <v>974</v>
      </c>
      <c r="E70" s="298" t="s">
        <v>800</v>
      </c>
      <c r="F70" s="299" t="s">
        <v>804</v>
      </c>
      <c r="G70" s="295" t="s">
        <v>1492</v>
      </c>
    </row>
    <row r="71" spans="1:9" s="295" customFormat="1" ht="15" customHeight="1">
      <c r="A71" s="321"/>
      <c r="B71" s="322"/>
      <c r="C71" s="323"/>
      <c r="D71" s="323"/>
      <c r="E71" s="165"/>
      <c r="F71" s="299"/>
      <c r="G71" s="324"/>
      <c r="H71" s="299"/>
    </row>
    <row r="72" spans="1:9" s="295" customFormat="1" ht="15" customHeight="1">
      <c r="A72" s="515" t="s">
        <v>1078</v>
      </c>
      <c r="B72" s="306" t="s">
        <v>1079</v>
      </c>
      <c r="C72" s="158">
        <v>6000</v>
      </c>
      <c r="D72" s="514"/>
      <c r="E72" s="311"/>
    </row>
    <row r="73" spans="1:9" s="295" customFormat="1" ht="15" customHeight="1">
      <c r="A73" s="321"/>
      <c r="B73" s="322"/>
      <c r="C73" s="323"/>
      <c r="D73" s="323"/>
      <c r="E73" s="165"/>
      <c r="F73" s="299"/>
      <c r="G73" s="324"/>
      <c r="H73" s="299"/>
    </row>
    <row r="74" spans="1:9" s="295" customFormat="1" ht="0.75" customHeight="1">
      <c r="A74" s="321"/>
      <c r="B74" s="322"/>
      <c r="C74" s="323"/>
      <c r="D74" s="323"/>
      <c r="E74" s="165"/>
      <c r="F74" s="299"/>
      <c r="G74" s="324"/>
      <c r="H74" s="299"/>
    </row>
    <row r="75" spans="1:9" s="295" customFormat="1" ht="15" customHeight="1">
      <c r="A75" s="321"/>
      <c r="B75" s="325" t="s">
        <v>805</v>
      </c>
      <c r="C75" s="322"/>
      <c r="D75" s="323"/>
      <c r="E75" s="323"/>
      <c r="F75" s="165"/>
      <c r="G75" s="299"/>
      <c r="H75" s="324"/>
      <c r="I75" s="299"/>
    </row>
    <row r="76" spans="1:9">
      <c r="B76" s="325" t="s">
        <v>806</v>
      </c>
    </row>
    <row r="77" spans="1:9" s="295" customFormat="1" ht="15" customHeight="1">
      <c r="A77" s="321"/>
      <c r="B77" s="325" t="s">
        <v>807</v>
      </c>
      <c r="C77" s="323"/>
      <c r="D77" s="323"/>
      <c r="E77" s="165"/>
      <c r="F77" s="299"/>
      <c r="G77" s="324"/>
      <c r="H77" s="299"/>
    </row>
    <row r="78" spans="1:9" s="295" customFormat="1" ht="15" customHeight="1">
      <c r="A78" s="321"/>
      <c r="B78" s="325" t="s">
        <v>808</v>
      </c>
      <c r="C78" s="323"/>
      <c r="D78" s="323"/>
      <c r="E78" s="165"/>
      <c r="F78" s="299"/>
      <c r="G78" s="324"/>
      <c r="H78" s="299"/>
    </row>
    <row r="79" spans="1:9" s="295" customFormat="1" ht="15" customHeight="1">
      <c r="A79" s="321"/>
      <c r="B79" s="325" t="s">
        <v>809</v>
      </c>
      <c r="C79" s="323"/>
      <c r="D79" s="323"/>
      <c r="E79" s="165"/>
      <c r="F79" s="299"/>
      <c r="G79" s="324"/>
      <c r="H79" s="299"/>
    </row>
    <row r="80" spans="1:9" s="295" customFormat="1" ht="11.25" customHeight="1">
      <c r="A80" s="321"/>
      <c r="B80" s="322"/>
      <c r="C80" s="323"/>
      <c r="D80" s="323"/>
      <c r="E80" s="165"/>
      <c r="F80" s="299"/>
      <c r="G80" s="324"/>
      <c r="H80" s="299"/>
    </row>
    <row r="81" spans="1:10" s="295" customFormat="1" ht="15" customHeight="1">
      <c r="A81" s="321"/>
      <c r="B81" s="326" t="s">
        <v>810</v>
      </c>
      <c r="C81" s="323"/>
      <c r="D81" s="323"/>
      <c r="E81" s="165"/>
      <c r="F81" s="299"/>
      <c r="G81" s="324"/>
      <c r="H81" s="299"/>
    </row>
    <row r="82" spans="1:10" s="295" customFormat="1" ht="15" customHeight="1">
      <c r="A82" s="321"/>
      <c r="B82" s="326" t="s">
        <v>811</v>
      </c>
      <c r="C82" s="323"/>
      <c r="D82" s="323"/>
      <c r="E82" s="165"/>
      <c r="F82" s="299"/>
      <c r="G82" s="324"/>
      <c r="H82" s="299"/>
    </row>
    <row r="83" spans="1:10" s="295" customFormat="1" ht="11.25" customHeight="1">
      <c r="A83" s="321"/>
      <c r="B83" s="325"/>
      <c r="C83" s="323"/>
      <c r="D83" s="323"/>
      <c r="E83" s="165"/>
      <c r="F83" s="299"/>
      <c r="G83" s="324"/>
      <c r="H83" s="299"/>
    </row>
    <row r="84" spans="1:10" s="295" customFormat="1" ht="15.75" customHeight="1">
      <c r="A84" s="321"/>
      <c r="B84" s="437" t="s">
        <v>976</v>
      </c>
      <c r="C84" s="323"/>
      <c r="D84" s="323"/>
      <c r="E84" s="165"/>
      <c r="F84" s="299"/>
      <c r="G84" s="324"/>
      <c r="H84" s="299"/>
    </row>
    <row r="85" spans="1:10" s="295" customFormat="1" ht="29.25" customHeight="1">
      <c r="A85" s="327"/>
      <c r="B85" s="436" t="s">
        <v>977</v>
      </c>
      <c r="C85" s="106"/>
      <c r="D85" s="106"/>
      <c r="E85" s="106"/>
      <c r="F85" s="299"/>
      <c r="G85" s="324"/>
    </row>
    <row r="86" spans="1:10" s="328" customFormat="1" ht="30.75" customHeight="1">
      <c r="A86" s="1060" t="s">
        <v>812</v>
      </c>
      <c r="B86" s="1060"/>
      <c r="C86" s="1060"/>
      <c r="D86" s="1060"/>
      <c r="E86" s="1060"/>
      <c r="F86" s="1060"/>
      <c r="G86" s="1060"/>
      <c r="H86" s="1060"/>
      <c r="I86" s="1060"/>
      <c r="J86" s="1060"/>
    </row>
    <row r="87" spans="1:10" s="328" customFormat="1" ht="25.5" customHeight="1">
      <c r="A87" s="510"/>
      <c r="B87" s="1059" t="s">
        <v>1087</v>
      </c>
      <c r="C87" s="1059"/>
      <c r="D87" s="510"/>
      <c r="E87" s="510"/>
      <c r="F87" s="510"/>
      <c r="G87" s="510"/>
      <c r="H87" s="510"/>
      <c r="I87" s="510"/>
      <c r="J87" s="510"/>
    </row>
    <row r="88" spans="1:10" s="328" customFormat="1" ht="11.25" customHeight="1">
      <c r="A88" s="510"/>
      <c r="B88" s="510"/>
      <c r="C88" s="510"/>
      <c r="D88" s="510"/>
      <c r="E88" s="510"/>
      <c r="F88" s="510"/>
      <c r="G88" s="510"/>
      <c r="H88" s="510"/>
      <c r="I88" s="510"/>
      <c r="J88" s="510"/>
    </row>
    <row r="89" spans="1:10" s="292" customFormat="1" ht="13.5" customHeight="1">
      <c r="A89" s="1041" t="s">
        <v>16</v>
      </c>
      <c r="B89" s="1041" t="s">
        <v>17</v>
      </c>
      <c r="C89" s="1040" t="s">
        <v>1318</v>
      </c>
      <c r="D89" s="290" t="s">
        <v>651</v>
      </c>
      <c r="E89" s="291" t="s">
        <v>750</v>
      </c>
      <c r="F89" s="1058" t="s">
        <v>1080</v>
      </c>
    </row>
    <row r="90" spans="1:10" s="295" customFormat="1" ht="12.75" customHeight="1">
      <c r="A90" s="1041"/>
      <c r="B90" s="1041"/>
      <c r="C90" s="1040"/>
      <c r="D90" s="293"/>
      <c r="E90" s="294"/>
      <c r="F90" s="1058"/>
    </row>
    <row r="91" spans="1:10" s="295" customFormat="1" ht="26.25" customHeight="1">
      <c r="A91" s="296">
        <v>231393</v>
      </c>
      <c r="B91" s="71" t="s">
        <v>1098</v>
      </c>
      <c r="C91" s="481">
        <v>190000</v>
      </c>
      <c r="D91" s="293" t="s">
        <v>1093</v>
      </c>
      <c r="E91" s="298" t="s">
        <v>752</v>
      </c>
      <c r="F91" s="299" t="s">
        <v>1094</v>
      </c>
      <c r="G91" s="479"/>
    </row>
    <row r="92" spans="1:10" s="295" customFormat="1" ht="26.25" customHeight="1">
      <c r="A92" s="296">
        <v>231042</v>
      </c>
      <c r="B92" s="71" t="s">
        <v>1085</v>
      </c>
      <c r="C92" s="481">
        <v>215000</v>
      </c>
      <c r="D92" s="293" t="s">
        <v>1082</v>
      </c>
      <c r="E92" s="298" t="s">
        <v>1096</v>
      </c>
      <c r="F92" s="299" t="s">
        <v>1095</v>
      </c>
      <c r="G92" s="479"/>
    </row>
    <row r="93" spans="1:10" s="295" customFormat="1" ht="22.5" customHeight="1">
      <c r="A93" s="300">
        <v>231043</v>
      </c>
      <c r="B93" s="301" t="s">
        <v>1086</v>
      </c>
      <c r="C93" s="518">
        <v>260000</v>
      </c>
      <c r="D93" s="293" t="s">
        <v>1083</v>
      </c>
      <c r="E93" s="298" t="s">
        <v>1091</v>
      </c>
      <c r="F93" s="299" t="s">
        <v>1081</v>
      </c>
    </row>
    <row r="94" spans="1:10" s="295" customFormat="1" ht="24" customHeight="1">
      <c r="A94" s="300">
        <v>231044</v>
      </c>
      <c r="B94" s="301" t="s">
        <v>1092</v>
      </c>
      <c r="C94" s="518">
        <v>270000</v>
      </c>
      <c r="D94" s="293" t="s">
        <v>1084</v>
      </c>
      <c r="E94" s="298" t="s">
        <v>1097</v>
      </c>
      <c r="F94" s="299" t="s">
        <v>1536</v>
      </c>
    </row>
    <row r="95" spans="1:10" s="328" customFormat="1" ht="21.75" customHeight="1">
      <c r="A95" s="510"/>
      <c r="B95" s="510"/>
      <c r="C95" s="510"/>
      <c r="D95" s="510"/>
      <c r="E95" s="510"/>
      <c r="F95" s="510"/>
      <c r="G95" s="510"/>
      <c r="H95" s="510"/>
      <c r="I95" s="510"/>
      <c r="J95" s="510"/>
    </row>
    <row r="96" spans="1:10" s="295" customFormat="1" ht="18" hidden="1" customHeight="1">
      <c r="A96" s="325"/>
      <c r="B96" s="325"/>
      <c r="C96" s="165"/>
      <c r="D96" s="299"/>
    </row>
    <row r="97" spans="1:216" s="330" customFormat="1" ht="18" customHeight="1" thickBot="1">
      <c r="A97" s="1061" t="s">
        <v>813</v>
      </c>
      <c r="B97" s="1061"/>
      <c r="C97" s="1061"/>
      <c r="D97" s="329"/>
    </row>
    <row r="98" spans="1:216" s="332" customFormat="1" ht="18" customHeight="1">
      <c r="A98" s="331"/>
      <c r="C98" s="333" t="s">
        <v>331</v>
      </c>
      <c r="D98" s="334"/>
      <c r="G98" s="335"/>
      <c r="HH98" s="336"/>
    </row>
    <row r="99" spans="1:216" s="332" customFormat="1" ht="16.5" customHeight="1">
      <c r="A99" s="337" t="s">
        <v>814</v>
      </c>
      <c r="B99" s="338" t="s">
        <v>1859</v>
      </c>
      <c r="C99" s="297">
        <v>50000</v>
      </c>
      <c r="D99" s="334"/>
      <c r="G99" s="335"/>
      <c r="HH99" s="336"/>
    </row>
    <row r="100" spans="1:216" s="332" customFormat="1">
      <c r="A100" s="337">
        <v>234453</v>
      </c>
      <c r="B100" s="339" t="s">
        <v>815</v>
      </c>
      <c r="C100" s="303">
        <v>25800</v>
      </c>
      <c r="D100" s="334"/>
      <c r="HH100" s="336"/>
    </row>
    <row r="101" spans="1:216" s="332" customFormat="1">
      <c r="A101" s="337" t="s">
        <v>816</v>
      </c>
      <c r="B101" s="340" t="s">
        <v>817</v>
      </c>
      <c r="C101" s="303">
        <v>14980</v>
      </c>
      <c r="D101" s="334"/>
      <c r="HH101" s="336"/>
    </row>
    <row r="102" spans="1:216" s="332" customFormat="1">
      <c r="A102" s="337" t="s">
        <v>818</v>
      </c>
      <c r="B102" s="340" t="s">
        <v>819</v>
      </c>
      <c r="C102" s="303">
        <v>22000</v>
      </c>
      <c r="D102" s="334"/>
      <c r="HH102" s="336"/>
    </row>
    <row r="103" spans="1:216" s="332" customFormat="1">
      <c r="A103" s="337">
        <v>845753</v>
      </c>
      <c r="B103" s="340" t="s">
        <v>820</v>
      </c>
      <c r="C103" s="303">
        <v>25500</v>
      </c>
      <c r="D103" s="334"/>
      <c r="HH103" s="336"/>
    </row>
    <row r="104" spans="1:216" s="332" customFormat="1">
      <c r="A104" s="337">
        <v>824842</v>
      </c>
      <c r="B104" s="340" t="s">
        <v>821</v>
      </c>
      <c r="C104" s="303">
        <v>30000</v>
      </c>
      <c r="D104" s="334"/>
      <c r="HH104" s="336"/>
    </row>
    <row r="105" spans="1:216" s="332" customFormat="1">
      <c r="A105" s="337">
        <v>824867</v>
      </c>
      <c r="B105" s="340" t="s">
        <v>822</v>
      </c>
      <c r="C105" s="303">
        <v>35000</v>
      </c>
      <c r="D105" s="334"/>
      <c r="HH105" s="336"/>
    </row>
    <row r="106" spans="1:216" s="287" customFormat="1" ht="3" customHeight="1">
      <c r="A106" s="341"/>
      <c r="C106" s="303"/>
      <c r="D106" s="288"/>
    </row>
    <row r="107" spans="1:216" s="330" customFormat="1">
      <c r="A107" s="337">
        <v>226142</v>
      </c>
      <c r="B107" s="342" t="s">
        <v>823</v>
      </c>
      <c r="C107" s="303">
        <v>24500</v>
      </c>
      <c r="D107" s="329"/>
    </row>
    <row r="108" spans="1:216" s="330" customFormat="1">
      <c r="A108" s="337">
        <v>226143</v>
      </c>
      <c r="B108" s="342" t="s">
        <v>824</v>
      </c>
      <c r="C108" s="303">
        <v>26350</v>
      </c>
      <c r="D108" s="329"/>
    </row>
    <row r="109" spans="1:216" s="330" customFormat="1">
      <c r="A109" s="337">
        <v>226144</v>
      </c>
      <c r="B109" s="342" t="s">
        <v>825</v>
      </c>
      <c r="C109" s="303">
        <v>28050</v>
      </c>
      <c r="D109" s="329"/>
    </row>
    <row r="110" spans="1:216" s="330" customFormat="1">
      <c r="A110" s="337">
        <v>226145</v>
      </c>
      <c r="B110" s="342" t="s">
        <v>826</v>
      </c>
      <c r="C110" s="303">
        <v>42400</v>
      </c>
      <c r="D110" s="329"/>
    </row>
    <row r="111" spans="1:216" s="287" customFormat="1" ht="3" customHeight="1">
      <c r="A111" s="337"/>
      <c r="C111" s="303"/>
      <c r="D111" s="288"/>
    </row>
    <row r="112" spans="1:216" s="332" customFormat="1" ht="17.25" customHeight="1">
      <c r="A112" s="337" t="s">
        <v>827</v>
      </c>
      <c r="B112" s="343" t="s">
        <v>1312</v>
      </c>
      <c r="C112" s="303">
        <v>5000</v>
      </c>
      <c r="D112" s="334"/>
      <c r="HH112" s="336"/>
    </row>
    <row r="113" spans="1:216" s="332" customFormat="1" ht="15" customHeight="1">
      <c r="A113" s="337" t="s">
        <v>828</v>
      </c>
      <c r="B113" s="343" t="s">
        <v>1313</v>
      </c>
      <c r="C113" s="303">
        <v>6000</v>
      </c>
      <c r="D113" s="334"/>
      <c r="HH113" s="336"/>
    </row>
    <row r="114" spans="1:216" s="332" customFormat="1" ht="14.25" customHeight="1">
      <c r="A114" s="337" t="s">
        <v>829</v>
      </c>
      <c r="B114" s="343" t="s">
        <v>1314</v>
      </c>
      <c r="C114" s="303">
        <v>13000</v>
      </c>
      <c r="D114" s="334"/>
      <c r="HH114" s="336"/>
    </row>
    <row r="115" spans="1:216" s="332" customFormat="1" ht="15.75" customHeight="1">
      <c r="A115" s="337" t="s">
        <v>830</v>
      </c>
      <c r="B115" s="343" t="s">
        <v>1315</v>
      </c>
      <c r="C115" s="303">
        <v>15000</v>
      </c>
      <c r="D115" s="334"/>
      <c r="HH115" s="336"/>
    </row>
    <row r="116" spans="1:216" s="332" customFormat="1" ht="14.25" customHeight="1">
      <c r="A116" s="337" t="s">
        <v>831</v>
      </c>
      <c r="B116" s="343" t="s">
        <v>1316</v>
      </c>
      <c r="C116" s="303">
        <v>16500</v>
      </c>
      <c r="D116" s="334"/>
      <c r="HH116" s="336"/>
    </row>
    <row r="117" spans="1:216" s="332" customFormat="1" ht="14.25" customHeight="1">
      <c r="A117" s="337" t="s">
        <v>1088</v>
      </c>
      <c r="B117" s="343" t="s">
        <v>1317</v>
      </c>
      <c r="C117" s="303">
        <v>16500</v>
      </c>
      <c r="D117" s="334"/>
      <c r="HH117" s="336"/>
    </row>
    <row r="118" spans="1:216" s="287" customFormat="1" ht="15" customHeight="1">
      <c r="A118" s="286"/>
      <c r="C118" s="286"/>
      <c r="D118" s="288"/>
    </row>
  </sheetData>
  <mergeCells count="24">
    <mergeCell ref="F12:G12"/>
    <mergeCell ref="A53:A54"/>
    <mergeCell ref="B53:B54"/>
    <mergeCell ref="C53:C54"/>
    <mergeCell ref="A52:G52"/>
    <mergeCell ref="F4:F5"/>
    <mergeCell ref="F10:G10"/>
    <mergeCell ref="F11:G11"/>
    <mergeCell ref="A1:C1"/>
    <mergeCell ref="A4:A5"/>
    <mergeCell ref="B4:B5"/>
    <mergeCell ref="C4:C5"/>
    <mergeCell ref="B61:C61"/>
    <mergeCell ref="A63:A64"/>
    <mergeCell ref="B63:B64"/>
    <mergeCell ref="C63:C64"/>
    <mergeCell ref="F89:F90"/>
    <mergeCell ref="B87:C87"/>
    <mergeCell ref="F63:F64"/>
    <mergeCell ref="A86:J86"/>
    <mergeCell ref="A97:C97"/>
    <mergeCell ref="A89:A90"/>
    <mergeCell ref="B89:B90"/>
    <mergeCell ref="C89:C90"/>
  </mergeCells>
  <hyperlinks>
    <hyperlink ref="F1" location="Оглавление!A1" display="ОГЛАВЛЕНИЕ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73"/>
  <sheetViews>
    <sheetView zoomScale="80" zoomScaleNormal="80" zoomScaleSheetLayoutView="90" workbookViewId="0">
      <selection activeCell="N4" sqref="N4"/>
    </sheetView>
  </sheetViews>
  <sheetFormatPr defaultColWidth="9.109375" defaultRowHeight="13.2"/>
  <cols>
    <col min="1" max="1" width="8.5546875" style="5" customWidth="1"/>
    <col min="2" max="2" width="19.6640625" style="6" customWidth="1"/>
    <col min="3" max="3" width="12.109375" style="6" customWidth="1"/>
    <col min="4" max="4" width="12" style="6" customWidth="1"/>
    <col min="5" max="5" width="12.44140625" style="7" customWidth="1"/>
    <col min="6" max="6" width="6.44140625" style="8" customWidth="1"/>
    <col min="7" max="7" width="10.88671875" style="8" customWidth="1"/>
    <col min="8" max="8" width="14.109375" style="8" customWidth="1"/>
    <col min="9" max="9" width="18.44140625" style="6" customWidth="1"/>
    <col min="10" max="10" width="10.109375" style="8" customWidth="1"/>
    <col min="11" max="11" width="9.44140625" style="9" customWidth="1"/>
    <col min="12" max="12" width="11.109375" style="6" customWidth="1"/>
    <col min="13" max="14" width="9.109375" style="6"/>
    <col min="15" max="15" width="10.44140625" style="6" customWidth="1"/>
    <col min="16" max="16384" width="9.109375" style="6"/>
  </cols>
  <sheetData>
    <row r="1" spans="1:252" ht="17.25" customHeight="1">
      <c r="A1" s="17"/>
      <c r="B1" s="18" t="s">
        <v>15</v>
      </c>
      <c r="E1" s="6"/>
      <c r="K1" s="6"/>
    </row>
    <row r="2" spans="1:252" s="12" customFormat="1" ht="39.6">
      <c r="A2" s="19" t="s">
        <v>16</v>
      </c>
      <c r="B2" s="20" t="s">
        <v>17</v>
      </c>
      <c r="C2" s="20" t="s">
        <v>18</v>
      </c>
      <c r="D2" s="20" t="s">
        <v>19</v>
      </c>
      <c r="E2" s="21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22" t="s">
        <v>26</v>
      </c>
      <c r="L2" s="23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12" customFormat="1">
      <c r="A3" s="473" t="s">
        <v>27</v>
      </c>
      <c r="B3" s="474" t="s">
        <v>28</v>
      </c>
      <c r="C3" s="475">
        <v>2.6</v>
      </c>
      <c r="D3" s="475">
        <v>2.8</v>
      </c>
      <c r="E3" s="451" t="s">
        <v>29</v>
      </c>
      <c r="F3" s="411">
        <v>1</v>
      </c>
      <c r="G3" s="411">
        <v>3000</v>
      </c>
      <c r="H3" s="411" t="s">
        <v>30</v>
      </c>
      <c r="I3" s="471" t="s">
        <v>31</v>
      </c>
      <c r="J3" s="472">
        <v>41</v>
      </c>
      <c r="K3" s="476">
        <v>289</v>
      </c>
      <c r="L3" s="23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12" customFormat="1">
      <c r="A4" s="473" t="s">
        <v>32</v>
      </c>
      <c r="B4" s="474" t="s">
        <v>33</v>
      </c>
      <c r="C4" s="475">
        <v>2.6</v>
      </c>
      <c r="D4" s="475">
        <v>2.8</v>
      </c>
      <c r="E4" s="451" t="s">
        <v>29</v>
      </c>
      <c r="F4" s="411">
        <v>1</v>
      </c>
      <c r="G4" s="411">
        <v>3000</v>
      </c>
      <c r="H4" s="411" t="s">
        <v>30</v>
      </c>
      <c r="I4" s="471" t="s">
        <v>31</v>
      </c>
      <c r="J4" s="472">
        <v>45</v>
      </c>
      <c r="K4" s="476">
        <v>336</v>
      </c>
      <c r="L4" s="23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12" customFormat="1">
      <c r="A5" s="473" t="s">
        <v>34</v>
      </c>
      <c r="B5" s="474" t="s">
        <v>35</v>
      </c>
      <c r="C5" s="475">
        <v>5</v>
      </c>
      <c r="D5" s="475">
        <v>5.5</v>
      </c>
      <c r="E5" s="451" t="s">
        <v>29</v>
      </c>
      <c r="F5" s="411">
        <v>1</v>
      </c>
      <c r="G5" s="411">
        <v>3000</v>
      </c>
      <c r="H5" s="411" t="s">
        <v>30</v>
      </c>
      <c r="I5" s="471" t="s">
        <v>36</v>
      </c>
      <c r="J5" s="472">
        <v>80</v>
      </c>
      <c r="K5" s="476">
        <v>636</v>
      </c>
      <c r="L5" s="23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s="12" customFormat="1">
      <c r="A6" s="797" t="s">
        <v>995</v>
      </c>
      <c r="B6" s="469" t="s">
        <v>996</v>
      </c>
      <c r="C6" s="470">
        <v>5</v>
      </c>
      <c r="D6" s="470">
        <v>5.5</v>
      </c>
      <c r="E6" s="451" t="s">
        <v>29</v>
      </c>
      <c r="F6" s="411">
        <v>1</v>
      </c>
      <c r="G6" s="411">
        <v>3000</v>
      </c>
      <c r="H6" s="411" t="s">
        <v>30</v>
      </c>
      <c r="I6" s="471" t="s">
        <v>997</v>
      </c>
      <c r="J6" s="472">
        <v>80</v>
      </c>
      <c r="K6" s="476">
        <v>656</v>
      </c>
      <c r="L6" s="23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s="12" customFormat="1">
      <c r="A7" s="797" t="s">
        <v>37</v>
      </c>
      <c r="B7" s="474" t="s">
        <v>38</v>
      </c>
      <c r="C7" s="475">
        <v>5.6</v>
      </c>
      <c r="D7" s="475">
        <v>6</v>
      </c>
      <c r="E7" s="477" t="s">
        <v>39</v>
      </c>
      <c r="F7" s="411">
        <v>3</v>
      </c>
      <c r="G7" s="411">
        <v>3000</v>
      </c>
      <c r="H7" s="411" t="s">
        <v>30</v>
      </c>
      <c r="I7" s="471" t="s">
        <v>36</v>
      </c>
      <c r="J7" s="472">
        <v>82</v>
      </c>
      <c r="K7" s="476">
        <v>671</v>
      </c>
      <c r="L7" s="23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s="12" customFormat="1">
      <c r="A8" s="797" t="s">
        <v>40</v>
      </c>
      <c r="B8" s="474" t="s">
        <v>41</v>
      </c>
      <c r="C8" s="475">
        <v>5.6</v>
      </c>
      <c r="D8" s="475">
        <v>6</v>
      </c>
      <c r="E8" s="477" t="s">
        <v>39</v>
      </c>
      <c r="F8" s="411">
        <v>3</v>
      </c>
      <c r="G8" s="411">
        <v>3000</v>
      </c>
      <c r="H8" s="411" t="s">
        <v>30</v>
      </c>
      <c r="I8" s="471" t="s">
        <v>36</v>
      </c>
      <c r="J8" s="472">
        <v>82</v>
      </c>
      <c r="K8" s="476">
        <v>696</v>
      </c>
      <c r="L8" s="30"/>
      <c r="M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12" customFormat="1">
      <c r="A9" s="797" t="s">
        <v>998</v>
      </c>
      <c r="B9" s="469" t="s">
        <v>999</v>
      </c>
      <c r="C9" s="470">
        <v>6</v>
      </c>
      <c r="D9" s="470">
        <v>6.5</v>
      </c>
      <c r="E9" s="451" t="s">
        <v>29</v>
      </c>
      <c r="F9" s="411">
        <v>1</v>
      </c>
      <c r="G9" s="411">
        <v>3000</v>
      </c>
      <c r="H9" s="411" t="s">
        <v>30</v>
      </c>
      <c r="I9" s="471" t="s">
        <v>1000</v>
      </c>
      <c r="J9" s="383">
        <v>90</v>
      </c>
      <c r="K9" s="476">
        <v>656</v>
      </c>
      <c r="L9" s="30"/>
      <c r="M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s="12" customFormat="1">
      <c r="A10" s="797" t="s">
        <v>1001</v>
      </c>
      <c r="B10" s="469" t="s">
        <v>1002</v>
      </c>
      <c r="C10" s="470">
        <v>6</v>
      </c>
      <c r="D10" s="470">
        <v>6.5</v>
      </c>
      <c r="E10" s="451" t="s">
        <v>29</v>
      </c>
      <c r="F10" s="411">
        <v>1</v>
      </c>
      <c r="G10" s="411">
        <v>3000</v>
      </c>
      <c r="H10" s="411" t="s">
        <v>30</v>
      </c>
      <c r="I10" s="471" t="s">
        <v>1003</v>
      </c>
      <c r="J10" s="383">
        <v>90</v>
      </c>
      <c r="K10" s="476">
        <v>681</v>
      </c>
      <c r="L10" s="30"/>
      <c r="M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s="12" customFormat="1" ht="13.8">
      <c r="A11" s="31"/>
      <c r="B11" s="32"/>
      <c r="C11" s="32"/>
      <c r="D11" s="32"/>
      <c r="E11" s="33"/>
      <c r="F11" s="34"/>
      <c r="G11" s="34"/>
      <c r="H11" s="34"/>
      <c r="I11" s="35"/>
      <c r="J11" s="35"/>
      <c r="K11" s="36"/>
      <c r="L11" s="30"/>
      <c r="M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>
      <c r="B12" s="37" t="s">
        <v>42</v>
      </c>
      <c r="G12" s="38" t="s">
        <v>43</v>
      </c>
      <c r="H12" s="7"/>
    </row>
    <row r="13" spans="1:252" ht="13.8">
      <c r="A13" s="39" t="s">
        <v>44</v>
      </c>
      <c r="B13" s="6" t="s">
        <v>45</v>
      </c>
      <c r="G13" s="40" t="s">
        <v>46</v>
      </c>
      <c r="H13" s="7"/>
    </row>
    <row r="14" spans="1:252" ht="13.8">
      <c r="A14" s="39" t="s">
        <v>47</v>
      </c>
      <c r="B14" s="6" t="s">
        <v>48</v>
      </c>
      <c r="G14" s="40" t="s">
        <v>49</v>
      </c>
      <c r="H14" s="7"/>
    </row>
    <row r="15" spans="1:252" ht="13.8">
      <c r="A15" s="39" t="s">
        <v>50</v>
      </c>
      <c r="B15" s="6" t="s">
        <v>51</v>
      </c>
      <c r="G15" s="40" t="s">
        <v>52</v>
      </c>
      <c r="H15" s="7"/>
    </row>
    <row r="16" spans="1:252" ht="13.8">
      <c r="A16" s="41"/>
      <c r="G16" s="40" t="s">
        <v>53</v>
      </c>
      <c r="H16" s="7"/>
    </row>
    <row r="17" spans="1:251" ht="13.8">
      <c r="A17" s="41"/>
      <c r="G17" s="40" t="s">
        <v>54</v>
      </c>
      <c r="H17" s="7"/>
    </row>
    <row r="18" spans="1:251" ht="13.8">
      <c r="A18" s="41"/>
      <c r="G18" s="40" t="s">
        <v>55</v>
      </c>
      <c r="H18" s="6"/>
    </row>
    <row r="19" spans="1:251" ht="13.8">
      <c r="A19" s="41"/>
      <c r="G19" s="40" t="s">
        <v>56</v>
      </c>
      <c r="H19" s="6"/>
    </row>
    <row r="20" spans="1:251">
      <c r="G20" s="42" t="s">
        <v>57</v>
      </c>
      <c r="H20" s="6"/>
    </row>
    <row r="21" spans="1:251">
      <c r="G21" s="42"/>
      <c r="H21" s="6"/>
    </row>
    <row r="22" spans="1:251" ht="17.25" customHeight="1">
      <c r="A22" s="17"/>
      <c r="B22" s="18" t="s">
        <v>1827</v>
      </c>
      <c r="E22" s="6"/>
      <c r="K22" s="6"/>
    </row>
    <row r="23" spans="1:251" s="12" customFormat="1" ht="39.6">
      <c r="A23" s="19" t="s">
        <v>16</v>
      </c>
      <c r="B23" s="20" t="s">
        <v>17</v>
      </c>
      <c r="C23" s="20" t="s">
        <v>18</v>
      </c>
      <c r="D23" s="20" t="s">
        <v>19</v>
      </c>
      <c r="E23" s="21" t="s">
        <v>20</v>
      </c>
      <c r="F23" s="20" t="s">
        <v>21</v>
      </c>
      <c r="G23" s="20" t="s">
        <v>22</v>
      </c>
      <c r="H23" s="20" t="s">
        <v>23</v>
      </c>
      <c r="I23" s="20" t="s">
        <v>24</v>
      </c>
      <c r="J23" s="20" t="s">
        <v>25</v>
      </c>
      <c r="K23" s="22" t="s">
        <v>26</v>
      </c>
      <c r="L23" s="756"/>
      <c r="M23" s="757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s="12" customFormat="1">
      <c r="A24" s="473" t="s">
        <v>1828</v>
      </c>
      <c r="B24" s="900" t="s">
        <v>1829</v>
      </c>
      <c r="C24" s="475">
        <v>7</v>
      </c>
      <c r="D24" s="475">
        <v>8</v>
      </c>
      <c r="E24" s="451">
        <v>220</v>
      </c>
      <c r="F24" s="411">
        <v>1</v>
      </c>
      <c r="G24" s="411">
        <v>3000</v>
      </c>
      <c r="H24" s="411" t="s">
        <v>30</v>
      </c>
      <c r="I24" s="471" t="s">
        <v>1830</v>
      </c>
      <c r="J24" s="472">
        <v>90</v>
      </c>
      <c r="K24" s="476">
        <v>779.93500000000006</v>
      </c>
      <c r="L24" s="756"/>
      <c r="M24" s="760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s="12" customFormat="1">
      <c r="A25" s="473" t="s">
        <v>1831</v>
      </c>
      <c r="B25" s="900" t="s">
        <v>1832</v>
      </c>
      <c r="C25" s="475">
        <v>7</v>
      </c>
      <c r="D25" s="475">
        <v>8</v>
      </c>
      <c r="E25" s="451">
        <v>220</v>
      </c>
      <c r="F25" s="411">
        <v>1</v>
      </c>
      <c r="G25" s="411">
        <v>3000</v>
      </c>
      <c r="H25" s="411" t="s">
        <v>30</v>
      </c>
      <c r="I25" s="471" t="s">
        <v>1830</v>
      </c>
      <c r="J25" s="472">
        <v>90</v>
      </c>
      <c r="K25" s="476">
        <v>806.29900000000009</v>
      </c>
      <c r="L25" s="756"/>
      <c r="M25" s="760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s="12" customFormat="1">
      <c r="A26" s="473" t="s">
        <v>1833</v>
      </c>
      <c r="B26" s="900" t="s">
        <v>1834</v>
      </c>
      <c r="C26" s="475">
        <v>7</v>
      </c>
      <c r="D26" s="475">
        <v>8</v>
      </c>
      <c r="E26" s="451">
        <v>380</v>
      </c>
      <c r="F26" s="411">
        <v>3</v>
      </c>
      <c r="G26" s="411">
        <v>3000</v>
      </c>
      <c r="H26" s="411" t="s">
        <v>30</v>
      </c>
      <c r="I26" s="471" t="s">
        <v>1830</v>
      </c>
      <c r="J26" s="472">
        <v>90</v>
      </c>
      <c r="K26" s="476">
        <v>867.81500000000017</v>
      </c>
      <c r="L26" s="756"/>
      <c r="M26" s="760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s="12" customFormat="1">
      <c r="A27" s="797" t="s">
        <v>1835</v>
      </c>
      <c r="B27" s="900" t="s">
        <v>1836</v>
      </c>
      <c r="C27" s="475">
        <v>7</v>
      </c>
      <c r="D27" s="475">
        <v>8</v>
      </c>
      <c r="E27" s="451">
        <v>380</v>
      </c>
      <c r="F27" s="411">
        <v>3</v>
      </c>
      <c r="G27" s="411">
        <v>3000</v>
      </c>
      <c r="H27" s="411" t="s">
        <v>30</v>
      </c>
      <c r="I27" s="471" t="s">
        <v>1830</v>
      </c>
      <c r="J27" s="472">
        <v>90</v>
      </c>
      <c r="K27" s="476">
        <v>894.17900000000009</v>
      </c>
      <c r="L27" s="756"/>
      <c r="M27" s="760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s="12" customFormat="1">
      <c r="A28" s="473" t="s">
        <v>1837</v>
      </c>
      <c r="B28" s="900" t="s">
        <v>1838</v>
      </c>
      <c r="C28" s="475">
        <v>7.5</v>
      </c>
      <c r="D28" s="475">
        <v>8.5</v>
      </c>
      <c r="E28" s="451">
        <v>220</v>
      </c>
      <c r="F28" s="411">
        <v>1</v>
      </c>
      <c r="G28" s="411">
        <v>3000</v>
      </c>
      <c r="H28" s="411" t="s">
        <v>30</v>
      </c>
      <c r="I28" s="471" t="s">
        <v>1830</v>
      </c>
      <c r="J28" s="472">
        <v>94</v>
      </c>
      <c r="K28" s="476">
        <v>834.86000000000013</v>
      </c>
      <c r="L28" s="756"/>
      <c r="M28" s="760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s="12" customFormat="1">
      <c r="A29" s="473" t="s">
        <v>1839</v>
      </c>
      <c r="B29" s="900" t="s">
        <v>1840</v>
      </c>
      <c r="C29" s="475">
        <v>7.5</v>
      </c>
      <c r="D29" s="475">
        <v>8.5</v>
      </c>
      <c r="E29" s="451">
        <v>220</v>
      </c>
      <c r="F29" s="411">
        <v>1</v>
      </c>
      <c r="G29" s="411">
        <v>3000</v>
      </c>
      <c r="H29" s="411" t="s">
        <v>30</v>
      </c>
      <c r="I29" s="471" t="s">
        <v>1830</v>
      </c>
      <c r="J29" s="472">
        <v>94</v>
      </c>
      <c r="K29" s="476">
        <v>861.22400000000005</v>
      </c>
      <c r="L29" s="756"/>
      <c r="M29" s="760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s="12" customFormat="1">
      <c r="A30" s="797" t="s">
        <v>1841</v>
      </c>
      <c r="B30" s="900" t="s">
        <v>1842</v>
      </c>
      <c r="C30" s="475">
        <v>7.5</v>
      </c>
      <c r="D30" s="475">
        <v>8.5</v>
      </c>
      <c r="E30" s="451">
        <v>380</v>
      </c>
      <c r="F30" s="411">
        <v>3</v>
      </c>
      <c r="G30" s="411">
        <v>3000</v>
      </c>
      <c r="H30" s="411" t="s">
        <v>30</v>
      </c>
      <c r="I30" s="471" t="s">
        <v>1830</v>
      </c>
      <c r="J30" s="472">
        <v>94</v>
      </c>
      <c r="K30" s="476">
        <v>944.71</v>
      </c>
      <c r="L30" s="756"/>
      <c r="M30" s="760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s="12" customFormat="1">
      <c r="A31" s="797" t="s">
        <v>1843</v>
      </c>
      <c r="B31" s="900" t="s">
        <v>1844</v>
      </c>
      <c r="C31" s="475">
        <v>7.5</v>
      </c>
      <c r="D31" s="475">
        <v>8.5</v>
      </c>
      <c r="E31" s="451">
        <v>380</v>
      </c>
      <c r="F31" s="411">
        <v>3</v>
      </c>
      <c r="G31" s="411">
        <v>3000</v>
      </c>
      <c r="H31" s="411" t="s">
        <v>30</v>
      </c>
      <c r="I31" s="471" t="s">
        <v>1830</v>
      </c>
      <c r="J31" s="472">
        <v>94</v>
      </c>
      <c r="K31" s="476">
        <v>971.07400000000007</v>
      </c>
      <c r="L31" s="756"/>
      <c r="M31" s="760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s="12" customFormat="1" ht="13.8">
      <c r="A32" s="31"/>
      <c r="B32" s="32"/>
      <c r="C32" s="32"/>
      <c r="D32" s="32"/>
      <c r="E32" s="33"/>
      <c r="F32" s="34"/>
      <c r="G32" s="34"/>
      <c r="H32" s="34"/>
      <c r="I32" s="35"/>
      <c r="J32" s="35"/>
      <c r="K32" s="36"/>
      <c r="L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13">
      <c r="B33" s="37" t="s">
        <v>42</v>
      </c>
      <c r="G33" s="38" t="s">
        <v>43</v>
      </c>
      <c r="H33" s="7"/>
    </row>
    <row r="34" spans="1:13" ht="13.8">
      <c r="A34" s="39" t="s">
        <v>47</v>
      </c>
      <c r="B34" s="6" t="s">
        <v>48</v>
      </c>
      <c r="G34" s="40" t="s">
        <v>46</v>
      </c>
      <c r="H34" s="7"/>
    </row>
    <row r="35" spans="1:13" ht="13.8">
      <c r="A35" s="39" t="s">
        <v>50</v>
      </c>
      <c r="B35" s="6" t="s">
        <v>51</v>
      </c>
      <c r="G35" s="40" t="s">
        <v>52</v>
      </c>
      <c r="H35" s="7"/>
    </row>
    <row r="36" spans="1:13" ht="13.8">
      <c r="A36" s="39">
        <v>3</v>
      </c>
      <c r="B36" s="6" t="s">
        <v>1845</v>
      </c>
      <c r="G36" s="40" t="s">
        <v>54</v>
      </c>
      <c r="H36" s="7"/>
    </row>
    <row r="37" spans="1:13" ht="13.8">
      <c r="A37" s="6"/>
      <c r="G37" s="40" t="s">
        <v>56</v>
      </c>
      <c r="H37" s="7"/>
    </row>
    <row r="38" spans="1:13" ht="13.8">
      <c r="A38" s="41"/>
      <c r="G38" s="40" t="s">
        <v>1846</v>
      </c>
      <c r="H38" s="7"/>
    </row>
    <row r="39" spans="1:13" ht="13.8">
      <c r="A39" s="41"/>
      <c r="G39" s="40" t="s">
        <v>1847</v>
      </c>
      <c r="H39" s="6"/>
    </row>
    <row r="40" spans="1:13">
      <c r="A40" s="41"/>
      <c r="G40" s="42" t="s">
        <v>57</v>
      </c>
      <c r="H40" s="6"/>
    </row>
    <row r="41" spans="1:13">
      <c r="G41" s="42"/>
      <c r="H41" s="6"/>
    </row>
    <row r="42" spans="1:13" s="12" customFormat="1" ht="17.25" customHeight="1">
      <c r="A42" s="17"/>
      <c r="B42" s="18" t="s">
        <v>1575</v>
      </c>
      <c r="F42" s="55"/>
      <c r="G42" s="55"/>
      <c r="H42" s="55"/>
      <c r="J42" s="55"/>
    </row>
    <row r="43" spans="1:13" s="12" customFormat="1" ht="39.6">
      <c r="A43" s="19" t="s">
        <v>16</v>
      </c>
      <c r="B43" s="20" t="s">
        <v>17</v>
      </c>
      <c r="C43" s="20" t="s">
        <v>18</v>
      </c>
      <c r="D43" s="20" t="s">
        <v>19</v>
      </c>
      <c r="E43" s="21" t="s">
        <v>20</v>
      </c>
      <c r="F43" s="20" t="s">
        <v>21</v>
      </c>
      <c r="G43" s="20" t="s">
        <v>22</v>
      </c>
      <c r="H43" s="20" t="s">
        <v>23</v>
      </c>
      <c r="I43" s="20" t="s">
        <v>24</v>
      </c>
      <c r="J43" s="20" t="s">
        <v>25</v>
      </c>
      <c r="K43" s="22" t="s">
        <v>26</v>
      </c>
      <c r="L43" s="756"/>
      <c r="M43" s="757"/>
    </row>
    <row r="44" spans="1:13" s="12" customFormat="1">
      <c r="A44" s="473" t="s">
        <v>1576</v>
      </c>
      <c r="B44" s="474" t="s">
        <v>1577</v>
      </c>
      <c r="C44" s="758">
        <v>10</v>
      </c>
      <c r="D44" s="758">
        <v>11</v>
      </c>
      <c r="E44" s="451" t="s">
        <v>1578</v>
      </c>
      <c r="F44" s="411">
        <v>1</v>
      </c>
      <c r="G44" s="411">
        <v>3000</v>
      </c>
      <c r="H44" s="411" t="s">
        <v>30</v>
      </c>
      <c r="I44" s="759" t="s">
        <v>1579</v>
      </c>
      <c r="J44" s="472">
        <v>197</v>
      </c>
      <c r="K44" s="476">
        <v>2403.8559999999998</v>
      </c>
      <c r="L44" s="756"/>
      <c r="M44" s="760"/>
    </row>
    <row r="45" spans="1:13" s="12" customFormat="1">
      <c r="A45" s="473" t="s">
        <v>1580</v>
      </c>
      <c r="B45" s="474" t="s">
        <v>1581</v>
      </c>
      <c r="C45" s="758">
        <v>10</v>
      </c>
      <c r="D45" s="758">
        <v>11</v>
      </c>
      <c r="E45" s="451" t="s">
        <v>1582</v>
      </c>
      <c r="F45" s="411">
        <v>3</v>
      </c>
      <c r="G45" s="411">
        <v>3000</v>
      </c>
      <c r="H45" s="411" t="s">
        <v>30</v>
      </c>
      <c r="I45" s="759" t="s">
        <v>1579</v>
      </c>
      <c r="J45" s="472">
        <v>197</v>
      </c>
      <c r="K45" s="476">
        <v>2470.1039999999998</v>
      </c>
      <c r="L45" s="756"/>
      <c r="M45" s="760"/>
    </row>
    <row r="46" spans="1:13" s="12" customFormat="1">
      <c r="A46" s="473" t="s">
        <v>1877</v>
      </c>
      <c r="B46" s="474" t="s">
        <v>1878</v>
      </c>
      <c r="C46" s="758">
        <v>8</v>
      </c>
      <c r="D46" s="758">
        <v>8.5</v>
      </c>
      <c r="E46" s="451" t="s">
        <v>1578</v>
      </c>
      <c r="F46" s="411">
        <v>1</v>
      </c>
      <c r="G46" s="411">
        <v>3000</v>
      </c>
      <c r="H46" s="411" t="s">
        <v>30</v>
      </c>
      <c r="I46" s="759" t="s">
        <v>1579</v>
      </c>
      <c r="J46" s="383">
        <v>188</v>
      </c>
      <c r="K46" s="476">
        <v>85000</v>
      </c>
      <c r="L46" s="30"/>
    </row>
    <row r="47" spans="1:13" s="12" customFormat="1">
      <c r="A47" s="939"/>
      <c r="B47" s="940"/>
      <c r="C47" s="941"/>
      <c r="D47" s="941"/>
      <c r="E47" s="33"/>
      <c r="F47" s="34"/>
      <c r="G47" s="34"/>
      <c r="H47" s="34"/>
      <c r="I47" s="942"/>
      <c r="J47" s="15"/>
      <c r="K47" s="943"/>
      <c r="L47" s="756"/>
      <c r="M47" s="760"/>
    </row>
    <row r="48" spans="1:13" s="12" customFormat="1" ht="13.8">
      <c r="A48" s="31"/>
      <c r="B48" s="761"/>
      <c r="C48" s="761"/>
      <c r="D48" s="761"/>
      <c r="E48" s="33"/>
      <c r="F48" s="34"/>
      <c r="G48" s="34"/>
      <c r="H48" s="34"/>
      <c r="I48" s="35"/>
      <c r="J48" s="35"/>
      <c r="K48" s="36"/>
      <c r="L48" s="30"/>
    </row>
    <row r="49" spans="1:252" s="12" customFormat="1">
      <c r="A49" s="5"/>
      <c r="B49" s="762"/>
      <c r="E49" s="54"/>
      <c r="F49" s="55"/>
      <c r="G49" s="763" t="s">
        <v>43</v>
      </c>
      <c r="H49" s="54"/>
      <c r="J49" s="55"/>
      <c r="K49" s="56"/>
    </row>
    <row r="50" spans="1:252" s="12" customFormat="1" ht="13.8">
      <c r="A50" s="52"/>
      <c r="E50" s="54"/>
      <c r="F50" s="55"/>
      <c r="G50" s="764" t="s">
        <v>1583</v>
      </c>
      <c r="H50" s="54"/>
      <c r="J50" s="55"/>
      <c r="K50" s="56"/>
    </row>
    <row r="51" spans="1:252" s="12" customFormat="1" ht="13.8">
      <c r="A51" s="5"/>
      <c r="E51" s="54"/>
      <c r="F51" s="55"/>
      <c r="G51" s="764" t="s">
        <v>1584</v>
      </c>
      <c r="J51" s="55"/>
      <c r="K51" s="56"/>
    </row>
    <row r="52" spans="1:252" s="12" customFormat="1" ht="13.8">
      <c r="A52" s="52"/>
      <c r="E52" s="54"/>
      <c r="F52" s="55"/>
      <c r="G52" s="764" t="s">
        <v>1585</v>
      </c>
      <c r="H52" s="54"/>
      <c r="J52" s="55"/>
      <c r="K52" s="56"/>
    </row>
    <row r="53" spans="1:252" s="12" customFormat="1" ht="13.8">
      <c r="A53" s="765"/>
      <c r="E53" s="54"/>
      <c r="F53" s="55"/>
      <c r="G53" s="764" t="s">
        <v>1586</v>
      </c>
      <c r="H53" s="54"/>
      <c r="J53" s="55"/>
      <c r="K53" s="56"/>
    </row>
    <row r="54" spans="1:252" s="12" customFormat="1" ht="13.8">
      <c r="A54" s="765"/>
      <c r="E54" s="54"/>
      <c r="F54" s="55"/>
      <c r="G54" s="764" t="s">
        <v>1587</v>
      </c>
      <c r="H54" s="54"/>
      <c r="J54" s="55"/>
      <c r="K54" s="56"/>
    </row>
    <row r="55" spans="1:252" s="12" customFormat="1" ht="13.8">
      <c r="A55" s="765"/>
      <c r="E55" s="54"/>
      <c r="F55" s="55"/>
      <c r="G55" s="764" t="s">
        <v>1588</v>
      </c>
      <c r="J55" s="55"/>
      <c r="K55" s="56"/>
    </row>
    <row r="56" spans="1:252" s="12" customFormat="1" ht="13.8">
      <c r="A56" s="765"/>
      <c r="E56" s="54"/>
      <c r="F56" s="55"/>
      <c r="G56" s="764" t="s">
        <v>1589</v>
      </c>
      <c r="J56" s="55"/>
      <c r="K56" s="56"/>
    </row>
    <row r="57" spans="1:252" s="12" customFormat="1" ht="13.8">
      <c r="A57" s="5"/>
      <c r="E57" s="54"/>
      <c r="F57" s="55"/>
      <c r="G57" s="764" t="s">
        <v>1590</v>
      </c>
      <c r="J57" s="55"/>
      <c r="K57" s="56"/>
    </row>
    <row r="58" spans="1:252" ht="9.4499999999999993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s="37" customFormat="1" ht="24.15" customHeight="1">
      <c r="A59" s="43"/>
      <c r="B59" s="1002" t="s">
        <v>58</v>
      </c>
      <c r="C59" s="1002"/>
      <c r="D59" s="1002"/>
      <c r="E59" s="1002"/>
      <c r="F59" s="1002"/>
      <c r="G59" s="1002"/>
      <c r="H59" s="1002"/>
      <c r="I59" s="1002"/>
      <c r="J59" s="38"/>
      <c r="K59" s="44"/>
    </row>
    <row r="60" spans="1:252" ht="39.6">
      <c r="A60" s="19" t="s">
        <v>16</v>
      </c>
      <c r="B60" s="20" t="s">
        <v>17</v>
      </c>
      <c r="C60" s="20" t="s">
        <v>18</v>
      </c>
      <c r="D60" s="20" t="s">
        <v>19</v>
      </c>
      <c r="E60" s="21" t="s">
        <v>20</v>
      </c>
      <c r="F60" s="20" t="s">
        <v>21</v>
      </c>
      <c r="G60" s="20" t="s">
        <v>22</v>
      </c>
      <c r="H60" s="20" t="s">
        <v>23</v>
      </c>
      <c r="I60" s="20" t="s">
        <v>24</v>
      </c>
      <c r="J60" s="20" t="s">
        <v>25</v>
      </c>
      <c r="K60" s="22" t="s">
        <v>26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>
      <c r="A61" s="467">
        <v>111710</v>
      </c>
      <c r="B61" s="468" t="s">
        <v>59</v>
      </c>
      <c r="C61" s="411">
        <v>8.5</v>
      </c>
      <c r="D61" s="411">
        <v>9.5</v>
      </c>
      <c r="E61" s="451">
        <v>230</v>
      </c>
      <c r="F61" s="411">
        <v>1</v>
      </c>
      <c r="G61" s="411">
        <v>3000</v>
      </c>
      <c r="H61" s="411" t="s">
        <v>30</v>
      </c>
      <c r="I61" s="383" t="s">
        <v>60</v>
      </c>
      <c r="J61" s="383">
        <v>161</v>
      </c>
      <c r="K61" s="452">
        <v>2106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>
      <c r="A62" s="467">
        <v>111711</v>
      </c>
      <c r="B62" s="468" t="s">
        <v>61</v>
      </c>
      <c r="C62" s="411">
        <v>7.6</v>
      </c>
      <c r="D62" s="411">
        <v>8.4</v>
      </c>
      <c r="E62" s="451" t="s">
        <v>62</v>
      </c>
      <c r="F62" s="411">
        <v>3</v>
      </c>
      <c r="G62" s="411">
        <v>3000</v>
      </c>
      <c r="H62" s="411" t="s">
        <v>30</v>
      </c>
      <c r="I62" s="383" t="s">
        <v>63</v>
      </c>
      <c r="J62" s="383">
        <v>161</v>
      </c>
      <c r="K62" s="452">
        <v>2145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>
      <c r="A64"/>
      <c r="B64"/>
      <c r="C64"/>
      <c r="D64"/>
      <c r="E64"/>
      <c r="F64"/>
      <c r="G64"/>
      <c r="H64"/>
      <c r="I64"/>
      <c r="J64"/>
      <c r="K64"/>
    </row>
    <row r="65" spans="1:252">
      <c r="A65" s="6"/>
      <c r="B65" s="37" t="s">
        <v>42</v>
      </c>
      <c r="G65" s="37" t="s">
        <v>43</v>
      </c>
    </row>
    <row r="66" spans="1:252">
      <c r="A66" s="39" t="s">
        <v>47</v>
      </c>
      <c r="B66" s="6" t="s">
        <v>48</v>
      </c>
      <c r="G66" s="6" t="s">
        <v>46</v>
      </c>
    </row>
    <row r="67" spans="1:252">
      <c r="A67" s="39">
        <v>3</v>
      </c>
      <c r="B67" s="6" t="s">
        <v>64</v>
      </c>
      <c r="G67" s="6" t="s">
        <v>65</v>
      </c>
    </row>
    <row r="68" spans="1:252">
      <c r="A68"/>
      <c r="B68"/>
      <c r="C68"/>
      <c r="G68" s="6" t="s">
        <v>52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>
      <c r="A69"/>
      <c r="B69"/>
      <c r="G69" s="6" t="s">
        <v>53</v>
      </c>
    </row>
    <row r="70" spans="1:252">
      <c r="A70"/>
      <c r="B70"/>
      <c r="C70"/>
      <c r="D70"/>
      <c r="G70" s="6" t="s">
        <v>66</v>
      </c>
    </row>
    <row r="71" spans="1:252">
      <c r="G71" s="6" t="s">
        <v>67</v>
      </c>
    </row>
    <row r="72" spans="1:252">
      <c r="G72" s="6" t="s">
        <v>54</v>
      </c>
    </row>
    <row r="73" spans="1:252">
      <c r="G73" s="42" t="s">
        <v>57</v>
      </c>
    </row>
  </sheetData>
  <sheetProtection selectLockedCells="1" selectUnlockedCells="1"/>
  <mergeCells count="1">
    <mergeCell ref="B59:I59"/>
  </mergeCells>
  <pageMargins left="0.47986111111111113" right="0.54027777777777775" top="0.31527777777777777" bottom="0.45" header="0.51180555555555551" footer="0.15763888888888888"/>
  <pageSetup paperSize="9" scale="87" orientation="landscape" useFirstPageNumber="1" horizontalDpi="300" verticalDpi="300" r:id="rId1"/>
  <headerFooter alignWithMargins="0">
    <oddFooter>&amp;L&amp;D&amp;C&amp;A&amp;Rстр. &amp;P / &amp;N</oddFooter>
  </headerFooter>
  <rowBreaks count="1" manualBreakCount="1">
    <brk id="5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6"/>
  <sheetViews>
    <sheetView tabSelected="1" workbookViewId="0">
      <selection activeCell="L26" sqref="L26"/>
    </sheetView>
  </sheetViews>
  <sheetFormatPr defaultColWidth="11.5546875" defaultRowHeight="13.2"/>
  <cols>
    <col min="1" max="1" width="9.44140625" style="598" customWidth="1"/>
    <col min="2" max="2" width="12.5546875" customWidth="1"/>
    <col min="3" max="3" width="9.88671875" customWidth="1"/>
    <col min="4" max="4" width="10" customWidth="1"/>
    <col min="5" max="5" width="6.33203125" style="599" customWidth="1"/>
    <col min="6" max="6" width="8.88671875" style="600" customWidth="1"/>
    <col min="7" max="8" width="7.88671875" style="599" customWidth="1"/>
  </cols>
  <sheetData>
    <row r="1" spans="1:9" ht="15.9" customHeight="1" thickBot="1">
      <c r="A1" s="1073" t="s">
        <v>898</v>
      </c>
      <c r="B1" s="1072" t="s">
        <v>1102</v>
      </c>
      <c r="C1" s="1072"/>
      <c r="D1" s="1072"/>
      <c r="E1" s="1072" t="s">
        <v>1103</v>
      </c>
      <c r="F1" s="1074" t="s">
        <v>1104</v>
      </c>
      <c r="G1" s="1072" t="s">
        <v>1105</v>
      </c>
      <c r="H1" s="1070" t="s">
        <v>1106</v>
      </c>
      <c r="I1" s="1070" t="s">
        <v>1598</v>
      </c>
    </row>
    <row r="2" spans="1:9" ht="16.2" thickBot="1">
      <c r="A2" s="1073"/>
      <c r="B2" s="579" t="s">
        <v>1107</v>
      </c>
      <c r="C2" s="579" t="s">
        <v>1108</v>
      </c>
      <c r="D2" s="579" t="s">
        <v>1109</v>
      </c>
      <c r="E2" s="1072"/>
      <c r="F2" s="1074"/>
      <c r="G2" s="1072"/>
      <c r="H2" s="1070"/>
      <c r="I2" s="1070"/>
    </row>
    <row r="3" spans="1:9" ht="13.8" thickBot="1">
      <c r="A3" s="1067" t="s">
        <v>1110</v>
      </c>
      <c r="B3" s="1067"/>
      <c r="C3" s="1067"/>
      <c r="D3" s="1067"/>
      <c r="E3" s="1067"/>
      <c r="F3" s="1067"/>
      <c r="G3" s="1067"/>
      <c r="H3" s="1067"/>
      <c r="I3" s="1067"/>
    </row>
    <row r="4" spans="1:9" ht="14.4" customHeight="1" thickBot="1">
      <c r="A4" s="578" t="s">
        <v>1111</v>
      </c>
      <c r="B4" s="580">
        <v>755</v>
      </c>
      <c r="C4" s="580">
        <v>750</v>
      </c>
      <c r="D4" s="580">
        <v>1350</v>
      </c>
      <c r="E4" s="581">
        <v>550</v>
      </c>
      <c r="F4" s="582" t="s">
        <v>1112</v>
      </c>
      <c r="G4" s="582" t="s">
        <v>1113</v>
      </c>
      <c r="H4" s="581">
        <v>100</v>
      </c>
      <c r="I4" s="766">
        <v>750</v>
      </c>
    </row>
    <row r="5" spans="1:9" ht="14.4" customHeight="1" thickBot="1">
      <c r="A5" s="578" t="s">
        <v>1114</v>
      </c>
      <c r="B5" s="583">
        <v>750</v>
      </c>
      <c r="C5" s="583">
        <v>760</v>
      </c>
      <c r="D5" s="583">
        <v>1520</v>
      </c>
      <c r="E5" s="584"/>
      <c r="F5" s="585" t="s">
        <v>1112</v>
      </c>
      <c r="G5" s="767"/>
      <c r="H5" s="767"/>
      <c r="I5" s="766">
        <v>750</v>
      </c>
    </row>
    <row r="6" spans="1:9" ht="13.8" thickBot="1">
      <c r="A6" s="1068" t="s">
        <v>1115</v>
      </c>
      <c r="B6" s="1068"/>
      <c r="C6" s="1068"/>
      <c r="D6" s="1068"/>
      <c r="E6" s="1068"/>
      <c r="F6" s="1068"/>
      <c r="G6" s="1068"/>
      <c r="H6" s="1068"/>
      <c r="I6" s="1068"/>
    </row>
    <row r="7" spans="1:9" ht="13.8" thickBot="1">
      <c r="A7" s="587" t="s">
        <v>1116</v>
      </c>
      <c r="B7" s="588">
        <v>1100</v>
      </c>
      <c r="C7" s="588">
        <v>600</v>
      </c>
      <c r="D7" s="588">
        <v>1150</v>
      </c>
      <c r="E7" s="588"/>
      <c r="F7" s="589">
        <v>105101</v>
      </c>
      <c r="G7" s="588">
        <v>490471</v>
      </c>
      <c r="H7" s="588">
        <v>195</v>
      </c>
      <c r="I7" s="766">
        <v>750</v>
      </c>
    </row>
    <row r="8" spans="1:9" ht="13.8" thickBot="1">
      <c r="A8" s="587" t="s">
        <v>1117</v>
      </c>
      <c r="B8" s="588">
        <v>1100</v>
      </c>
      <c r="C8" s="588">
        <v>600</v>
      </c>
      <c r="D8" s="588">
        <v>1150</v>
      </c>
      <c r="E8" s="588"/>
      <c r="F8" s="589" t="s">
        <v>1112</v>
      </c>
      <c r="G8" s="588">
        <v>490471</v>
      </c>
      <c r="H8" s="588">
        <v>195</v>
      </c>
      <c r="I8" s="766">
        <v>750</v>
      </c>
    </row>
    <row r="9" spans="1:9" ht="13.8" thickBot="1">
      <c r="A9" s="587" t="s">
        <v>1123</v>
      </c>
      <c r="B9" s="588">
        <v>1040</v>
      </c>
      <c r="C9" s="588">
        <v>855</v>
      </c>
      <c r="D9" s="588">
        <v>1750</v>
      </c>
      <c r="E9" s="588"/>
      <c r="F9" s="589" t="s">
        <v>1112</v>
      </c>
      <c r="G9" s="767"/>
      <c r="H9" s="767"/>
      <c r="I9" s="766">
        <v>750</v>
      </c>
    </row>
    <row r="10" spans="1:9" ht="13.8" thickBot="1">
      <c r="A10" s="587" t="s">
        <v>1118</v>
      </c>
      <c r="B10" s="588">
        <v>1040</v>
      </c>
      <c r="C10" s="588">
        <v>855</v>
      </c>
      <c r="D10" s="588">
        <v>1750</v>
      </c>
      <c r="E10" s="588"/>
      <c r="F10" s="589" t="s">
        <v>1112</v>
      </c>
      <c r="G10" s="767"/>
      <c r="H10" s="767"/>
      <c r="I10" s="766">
        <v>750</v>
      </c>
    </row>
    <row r="11" spans="1:9" ht="13.8" thickBot="1">
      <c r="A11" s="587" t="s">
        <v>1119</v>
      </c>
      <c r="B11" s="588">
        <v>990</v>
      </c>
      <c r="C11" s="588">
        <v>590</v>
      </c>
      <c r="D11" s="588">
        <v>1350</v>
      </c>
      <c r="E11" s="588"/>
      <c r="F11" s="589" t="s">
        <v>1112</v>
      </c>
      <c r="G11" s="588">
        <v>490471</v>
      </c>
      <c r="H11" s="593">
        <v>190</v>
      </c>
      <c r="I11" s="766">
        <v>750</v>
      </c>
    </row>
    <row r="12" spans="1:9" ht="13.8" thickBot="1">
      <c r="A12" s="587" t="s">
        <v>1120</v>
      </c>
      <c r="B12" s="588">
        <v>1250</v>
      </c>
      <c r="C12" s="588">
        <v>940</v>
      </c>
      <c r="D12" s="588">
        <v>2150</v>
      </c>
      <c r="E12" s="588"/>
      <c r="F12" s="589" t="s">
        <v>1112</v>
      </c>
      <c r="G12" s="767"/>
      <c r="H12" s="767"/>
      <c r="I12" s="766">
        <v>750</v>
      </c>
    </row>
    <row r="13" spans="1:9" ht="13.8" thickBot="1">
      <c r="A13" s="587" t="s">
        <v>1121</v>
      </c>
      <c r="B13" s="588">
        <v>1260</v>
      </c>
      <c r="C13" s="588">
        <v>950</v>
      </c>
      <c r="D13" s="588">
        <v>2150</v>
      </c>
      <c r="E13" s="588"/>
      <c r="F13" s="589" t="s">
        <v>1112</v>
      </c>
      <c r="G13" s="767"/>
      <c r="H13" s="767"/>
      <c r="I13" s="766">
        <v>750</v>
      </c>
    </row>
    <row r="14" spans="1:9" ht="13.8" thickBot="1">
      <c r="A14" s="1067" t="s">
        <v>1122</v>
      </c>
      <c r="B14" s="1067"/>
      <c r="C14" s="1067"/>
      <c r="D14" s="1067"/>
      <c r="E14" s="1067"/>
      <c r="F14" s="1067"/>
      <c r="G14" s="1067"/>
      <c r="H14" s="1067"/>
      <c r="I14" s="1067"/>
    </row>
    <row r="15" spans="1:9" ht="13.8" thickBot="1">
      <c r="A15" s="590" t="s">
        <v>1116</v>
      </c>
      <c r="B15" s="586">
        <v>1380</v>
      </c>
      <c r="C15" s="586">
        <v>610</v>
      </c>
      <c r="D15" s="586">
        <v>1250</v>
      </c>
      <c r="E15" s="588"/>
      <c r="F15" s="589">
        <v>105101</v>
      </c>
      <c r="G15" s="588">
        <v>490471</v>
      </c>
      <c r="H15" s="588">
        <v>200</v>
      </c>
      <c r="I15" s="766">
        <v>750</v>
      </c>
    </row>
    <row r="16" spans="1:9" ht="13.8" thickBot="1">
      <c r="A16" s="587" t="s">
        <v>1117</v>
      </c>
      <c r="B16" s="588">
        <v>1010</v>
      </c>
      <c r="C16" s="588">
        <v>610</v>
      </c>
      <c r="D16" s="588">
        <v>1250</v>
      </c>
      <c r="E16" s="588"/>
      <c r="F16" s="589">
        <v>105101</v>
      </c>
      <c r="G16" s="588">
        <v>490471</v>
      </c>
      <c r="H16" s="588">
        <v>200</v>
      </c>
      <c r="I16" s="766">
        <v>750</v>
      </c>
    </row>
    <row r="17" spans="1:9" ht="13.8" thickBot="1">
      <c r="A17" s="587" t="s">
        <v>1111</v>
      </c>
      <c r="B17" s="588">
        <v>800</v>
      </c>
      <c r="C17" s="588">
        <v>760</v>
      </c>
      <c r="D17" s="588">
        <v>1520</v>
      </c>
      <c r="E17" s="588"/>
      <c r="F17" s="589">
        <v>105101</v>
      </c>
      <c r="G17" s="588">
        <v>490471</v>
      </c>
      <c r="H17" s="593">
        <v>100</v>
      </c>
      <c r="I17" s="766">
        <v>750</v>
      </c>
    </row>
    <row r="18" spans="1:9" ht="13.8" thickBot="1">
      <c r="A18" s="587" t="s">
        <v>1114</v>
      </c>
      <c r="B18" s="588">
        <v>800</v>
      </c>
      <c r="C18" s="588">
        <v>760</v>
      </c>
      <c r="D18" s="588">
        <v>1800</v>
      </c>
      <c r="E18" s="588"/>
      <c r="F18" s="589" t="s">
        <v>1112</v>
      </c>
      <c r="G18" s="767"/>
      <c r="H18" s="767"/>
      <c r="I18" s="766">
        <v>750</v>
      </c>
    </row>
    <row r="19" spans="1:9" ht="13.8" thickBot="1">
      <c r="A19" s="587" t="s">
        <v>1123</v>
      </c>
      <c r="B19" s="588">
        <v>1035</v>
      </c>
      <c r="C19" s="588">
        <v>855</v>
      </c>
      <c r="D19" s="588">
        <v>1850</v>
      </c>
      <c r="E19" s="588"/>
      <c r="F19" s="589" t="s">
        <v>1112</v>
      </c>
      <c r="G19" s="767"/>
      <c r="H19" s="767"/>
      <c r="I19" s="766">
        <v>750</v>
      </c>
    </row>
    <row r="20" spans="1:9" ht="13.8" thickBot="1">
      <c r="A20" s="587" t="s">
        <v>1118</v>
      </c>
      <c r="B20" s="588">
        <v>1035</v>
      </c>
      <c r="C20" s="588">
        <v>855</v>
      </c>
      <c r="D20" s="588">
        <v>1850</v>
      </c>
      <c r="E20" s="588"/>
      <c r="F20" s="589" t="s">
        <v>1112</v>
      </c>
      <c r="G20" s="767"/>
      <c r="H20" s="767"/>
      <c r="I20" s="766">
        <v>750</v>
      </c>
    </row>
    <row r="21" spans="1:9" ht="13.8" thickBot="1">
      <c r="A21" s="1068" t="s">
        <v>1124</v>
      </c>
      <c r="B21" s="1068"/>
      <c r="C21" s="1068"/>
      <c r="D21" s="1068"/>
      <c r="E21" s="1068"/>
      <c r="F21" s="1068"/>
      <c r="G21" s="1068"/>
      <c r="H21" s="1068"/>
      <c r="I21" s="1068"/>
    </row>
    <row r="22" spans="1:9" ht="13.8" thickBot="1">
      <c r="A22" s="587" t="s">
        <v>1123</v>
      </c>
      <c r="B22" s="588">
        <v>1050</v>
      </c>
      <c r="C22" s="588">
        <v>850</v>
      </c>
      <c r="D22" s="588">
        <v>1900</v>
      </c>
      <c r="E22" s="588">
        <v>910</v>
      </c>
      <c r="F22" s="589" t="s">
        <v>1112</v>
      </c>
      <c r="G22" s="767"/>
      <c r="H22" s="767"/>
      <c r="I22" s="766">
        <v>750</v>
      </c>
    </row>
    <row r="23" spans="1:9" ht="13.8" thickBot="1">
      <c r="A23" s="587" t="s">
        <v>1118</v>
      </c>
      <c r="B23" s="588">
        <v>1060</v>
      </c>
      <c r="C23" s="588">
        <v>855</v>
      </c>
      <c r="D23" s="588">
        <v>1900</v>
      </c>
      <c r="E23" s="588"/>
      <c r="F23" s="589" t="s">
        <v>1112</v>
      </c>
      <c r="G23" s="767"/>
      <c r="H23" s="767"/>
      <c r="I23" s="766">
        <v>750</v>
      </c>
    </row>
    <row r="24" spans="1:9" ht="13.8" thickBot="1">
      <c r="A24" s="587" t="s">
        <v>1119</v>
      </c>
      <c r="B24" s="588">
        <v>1000</v>
      </c>
      <c r="C24" s="588">
        <v>600</v>
      </c>
      <c r="D24" s="588">
        <v>1450</v>
      </c>
      <c r="E24" s="588"/>
      <c r="F24" s="589" t="s">
        <v>1112</v>
      </c>
      <c r="G24" s="588">
        <v>490741</v>
      </c>
      <c r="H24" s="588">
        <v>180</v>
      </c>
      <c r="I24" s="766">
        <v>750</v>
      </c>
    </row>
    <row r="25" spans="1:9" ht="13.8" thickBot="1">
      <c r="A25" s="587" t="s">
        <v>1120</v>
      </c>
      <c r="B25" s="588">
        <v>1250</v>
      </c>
      <c r="C25" s="588">
        <v>940</v>
      </c>
      <c r="D25" s="588">
        <v>2160</v>
      </c>
      <c r="E25" s="588"/>
      <c r="F25" s="589" t="s">
        <v>1112</v>
      </c>
      <c r="G25" s="767"/>
      <c r="H25" s="767"/>
      <c r="I25" s="766">
        <v>750</v>
      </c>
    </row>
    <row r="26" spans="1:9" ht="13.8" thickBot="1">
      <c r="A26" s="587" t="s">
        <v>1117</v>
      </c>
      <c r="B26" s="588">
        <v>1100</v>
      </c>
      <c r="C26" s="588">
        <v>600</v>
      </c>
      <c r="D26" s="588">
        <v>1350</v>
      </c>
      <c r="E26" s="588">
        <v>725</v>
      </c>
      <c r="F26" s="589">
        <v>105101</v>
      </c>
      <c r="G26" s="588">
        <v>490471</v>
      </c>
      <c r="H26" s="593">
        <v>200</v>
      </c>
      <c r="I26" s="766">
        <v>750</v>
      </c>
    </row>
    <row r="27" spans="1:9" ht="13.8" thickBot="1">
      <c r="A27" s="587" t="s">
        <v>1116</v>
      </c>
      <c r="B27" s="588">
        <v>1100</v>
      </c>
      <c r="C27" s="588">
        <v>600</v>
      </c>
      <c r="D27" s="588">
        <v>1350</v>
      </c>
      <c r="E27" s="588"/>
      <c r="F27" s="589">
        <v>105101</v>
      </c>
      <c r="G27" s="588">
        <v>490471</v>
      </c>
      <c r="H27" s="593">
        <v>200</v>
      </c>
      <c r="I27" s="766">
        <v>750</v>
      </c>
    </row>
    <row r="28" spans="1:9" ht="13.8" thickBot="1">
      <c r="A28" s="1071" t="s">
        <v>1599</v>
      </c>
      <c r="B28" s="1071"/>
      <c r="C28" s="1071"/>
      <c r="D28" s="1071"/>
      <c r="E28" s="1071"/>
      <c r="F28" s="1071"/>
      <c r="G28" s="1071"/>
      <c r="H28" s="1071"/>
      <c r="I28" s="1071"/>
    </row>
    <row r="29" spans="1:9" ht="13.8" thickBot="1">
      <c r="A29" s="587" t="s">
        <v>1600</v>
      </c>
      <c r="B29" s="588">
        <v>1095</v>
      </c>
      <c r="C29" s="588">
        <v>850</v>
      </c>
      <c r="D29" s="588">
        <v>2000</v>
      </c>
      <c r="E29" s="588"/>
      <c r="F29" s="589" t="s">
        <v>1112</v>
      </c>
      <c r="G29" s="768"/>
      <c r="H29" s="768"/>
      <c r="I29" s="766">
        <v>750</v>
      </c>
    </row>
    <row r="30" spans="1:9" ht="13.8" thickBot="1">
      <c r="A30" s="1068" t="s">
        <v>1125</v>
      </c>
      <c r="B30" s="1068"/>
      <c r="C30" s="1068"/>
      <c r="D30" s="1068"/>
      <c r="E30" s="1068"/>
      <c r="F30" s="1068"/>
      <c r="G30" s="1068"/>
      <c r="H30" s="1068"/>
      <c r="I30" s="1068"/>
    </row>
    <row r="31" spans="1:9" ht="13.8" thickBot="1">
      <c r="A31" s="587" t="s">
        <v>1123</v>
      </c>
      <c r="B31" s="588">
        <v>1065</v>
      </c>
      <c r="C31" s="588">
        <v>885</v>
      </c>
      <c r="D31" s="588">
        <v>2000</v>
      </c>
      <c r="E31" s="588">
        <v>1025</v>
      </c>
      <c r="F31" s="589" t="s">
        <v>1112</v>
      </c>
      <c r="G31" s="767"/>
      <c r="H31" s="767"/>
      <c r="I31" s="766">
        <v>750</v>
      </c>
    </row>
    <row r="32" spans="1:9" ht="13.8" thickBot="1">
      <c r="A32" s="587" t="s">
        <v>1117</v>
      </c>
      <c r="B32" s="588">
        <v>1120</v>
      </c>
      <c r="C32" s="588">
        <v>700</v>
      </c>
      <c r="D32" s="588">
        <v>1460</v>
      </c>
      <c r="E32" s="588">
        <v>725</v>
      </c>
      <c r="F32" s="589">
        <v>105101</v>
      </c>
      <c r="G32" s="588">
        <v>490471</v>
      </c>
      <c r="H32" s="593">
        <v>210</v>
      </c>
      <c r="I32" s="766">
        <v>750</v>
      </c>
    </row>
    <row r="33" spans="1:9" ht="13.8" thickBot="1">
      <c r="A33" s="587" t="s">
        <v>1126</v>
      </c>
      <c r="B33" s="588">
        <v>1200</v>
      </c>
      <c r="C33" s="588">
        <v>750</v>
      </c>
      <c r="D33" s="588">
        <v>1700</v>
      </c>
      <c r="E33" s="588"/>
      <c r="F33" s="589">
        <v>105101</v>
      </c>
      <c r="G33" s="588">
        <v>490471</v>
      </c>
      <c r="H33" s="588">
        <v>150</v>
      </c>
      <c r="I33" s="766">
        <v>750</v>
      </c>
    </row>
    <row r="34" spans="1:9" ht="13.8" thickBot="1">
      <c r="A34" s="587" t="s">
        <v>1127</v>
      </c>
      <c r="B34" s="588"/>
      <c r="C34" s="588"/>
      <c r="D34" s="588"/>
      <c r="E34" s="588"/>
      <c r="F34" s="769"/>
      <c r="G34" s="770"/>
      <c r="H34" s="770"/>
      <c r="I34" s="766"/>
    </row>
    <row r="35" spans="1:9" ht="13.8" thickBot="1">
      <c r="A35" s="587" t="s">
        <v>1128</v>
      </c>
      <c r="B35" s="588">
        <v>1205</v>
      </c>
      <c r="C35" s="588">
        <v>865</v>
      </c>
      <c r="D35" s="588">
        <v>2200</v>
      </c>
      <c r="E35" s="588"/>
      <c r="F35" s="589" t="s">
        <v>1112</v>
      </c>
      <c r="G35" s="767"/>
      <c r="H35" s="767"/>
      <c r="I35" s="766">
        <v>750</v>
      </c>
    </row>
    <row r="36" spans="1:9" ht="13.8" thickBot="1">
      <c r="A36" s="1068" t="s">
        <v>1129</v>
      </c>
      <c r="B36" s="1068"/>
      <c r="C36" s="1068"/>
      <c r="D36" s="1068"/>
      <c r="E36" s="1068"/>
      <c r="F36" s="1068"/>
      <c r="G36" s="1068"/>
      <c r="H36" s="1068"/>
      <c r="I36" s="1068"/>
    </row>
    <row r="37" spans="1:9" ht="13.8" thickBot="1">
      <c r="A37" s="587" t="s">
        <v>1116</v>
      </c>
      <c r="B37" s="588">
        <v>1120</v>
      </c>
      <c r="C37" s="588">
        <v>600</v>
      </c>
      <c r="D37" s="588">
        <v>1550</v>
      </c>
      <c r="E37" s="588">
        <v>745</v>
      </c>
      <c r="F37" s="589" t="s">
        <v>1112</v>
      </c>
      <c r="G37" s="588">
        <v>490471</v>
      </c>
      <c r="H37" s="588">
        <v>220</v>
      </c>
      <c r="I37" s="766">
        <v>750</v>
      </c>
    </row>
    <row r="38" spans="1:9" ht="13.8" thickBot="1">
      <c r="A38" s="587" t="s">
        <v>1118</v>
      </c>
      <c r="B38" s="588">
        <v>1080</v>
      </c>
      <c r="C38" s="588">
        <v>855</v>
      </c>
      <c r="D38" s="588">
        <v>2100</v>
      </c>
      <c r="E38" s="588"/>
      <c r="F38" s="589" t="s">
        <v>1112</v>
      </c>
      <c r="G38" s="767"/>
      <c r="H38" s="767"/>
      <c r="I38" s="766">
        <v>750</v>
      </c>
    </row>
    <row r="39" spans="1:9" ht="13.8" thickBot="1">
      <c r="A39" s="587" t="s">
        <v>1123</v>
      </c>
      <c r="B39" s="588">
        <v>1080</v>
      </c>
      <c r="C39" s="588">
        <v>855</v>
      </c>
      <c r="D39" s="588">
        <v>2100</v>
      </c>
      <c r="E39" s="588"/>
      <c r="F39" s="589" t="s">
        <v>1112</v>
      </c>
      <c r="G39" s="767"/>
      <c r="H39" s="767"/>
      <c r="I39" s="766">
        <v>750</v>
      </c>
    </row>
    <row r="40" spans="1:9" ht="13.8" thickBot="1">
      <c r="A40" s="587" t="s">
        <v>1119</v>
      </c>
      <c r="B40" s="588">
        <v>1260</v>
      </c>
      <c r="C40" s="588">
        <v>700</v>
      </c>
      <c r="D40" s="588">
        <v>1640</v>
      </c>
      <c r="E40" s="588">
        <v>775</v>
      </c>
      <c r="F40" s="589" t="s">
        <v>1112</v>
      </c>
      <c r="G40" s="588">
        <v>490471</v>
      </c>
      <c r="H40" s="588">
        <v>230</v>
      </c>
      <c r="I40" s="766">
        <v>750</v>
      </c>
    </row>
    <row r="41" spans="1:9" ht="13.8" thickBot="1">
      <c r="A41" s="587" t="s">
        <v>1120</v>
      </c>
      <c r="B41" s="588">
        <v>1260</v>
      </c>
      <c r="C41" s="588">
        <v>980</v>
      </c>
      <c r="D41" s="588">
        <v>2280</v>
      </c>
      <c r="E41" s="588"/>
      <c r="F41" s="589" t="s">
        <v>1112</v>
      </c>
      <c r="G41" s="767"/>
      <c r="H41" s="767"/>
      <c r="I41" s="766">
        <v>750</v>
      </c>
    </row>
    <row r="42" spans="1:9" ht="13.8" thickBot="1">
      <c r="A42" s="587" t="s">
        <v>1111</v>
      </c>
      <c r="B42" s="588">
        <v>1150</v>
      </c>
      <c r="C42" s="588">
        <v>650</v>
      </c>
      <c r="D42" s="588">
        <v>1440</v>
      </c>
      <c r="E42" s="588"/>
      <c r="F42" s="589" t="s">
        <v>1112</v>
      </c>
      <c r="G42" s="593">
        <v>490471</v>
      </c>
      <c r="H42" s="593"/>
      <c r="I42" s="766"/>
    </row>
    <row r="43" spans="1:9" ht="13.8" thickBot="1">
      <c r="A43" s="587" t="s">
        <v>1130</v>
      </c>
      <c r="B43" s="588"/>
      <c r="C43" s="588"/>
      <c r="D43" s="588"/>
      <c r="E43" s="588"/>
      <c r="F43" s="589">
        <v>105101</v>
      </c>
      <c r="G43" s="588">
        <v>490471</v>
      </c>
      <c r="H43" s="770"/>
      <c r="I43" s="766">
        <v>750</v>
      </c>
    </row>
    <row r="44" spans="1:9" ht="13.8" thickBot="1">
      <c r="A44" s="1068" t="s">
        <v>1131</v>
      </c>
      <c r="B44" s="1068"/>
      <c r="C44" s="1068"/>
      <c r="D44" s="1068"/>
      <c r="E44" s="1068"/>
      <c r="F44" s="1068"/>
      <c r="G44" s="1068"/>
      <c r="H44" s="1068"/>
      <c r="I44" s="1068"/>
    </row>
    <row r="45" spans="1:9" ht="13.8" thickBot="1">
      <c r="A45" s="590" t="s">
        <v>1123</v>
      </c>
      <c r="B45" s="586">
        <v>1080</v>
      </c>
      <c r="C45" s="586">
        <v>855</v>
      </c>
      <c r="D45" s="586">
        <v>2200</v>
      </c>
      <c r="E45" s="588">
        <v>1162</v>
      </c>
      <c r="F45" s="589">
        <v>105101</v>
      </c>
      <c r="G45" s="767"/>
      <c r="H45" s="767"/>
      <c r="I45" s="766">
        <v>750</v>
      </c>
    </row>
    <row r="46" spans="1:9" ht="13.8" thickBot="1">
      <c r="A46" s="587" t="s">
        <v>1118</v>
      </c>
      <c r="B46" s="588">
        <v>1080</v>
      </c>
      <c r="C46" s="588">
        <v>855</v>
      </c>
      <c r="D46" s="588">
        <v>2200</v>
      </c>
      <c r="E46" s="588"/>
      <c r="F46" s="589" t="s">
        <v>1112</v>
      </c>
      <c r="G46" s="767"/>
      <c r="H46" s="767"/>
      <c r="I46" s="766">
        <v>750</v>
      </c>
    </row>
    <row r="47" spans="1:9" ht="13.8" thickBot="1">
      <c r="A47" s="587" t="s">
        <v>1116</v>
      </c>
      <c r="B47" s="588">
        <v>1170</v>
      </c>
      <c r="C47" s="588">
        <v>750</v>
      </c>
      <c r="D47" s="588">
        <v>1700</v>
      </c>
      <c r="E47" s="588">
        <v>846</v>
      </c>
      <c r="F47" s="589">
        <v>105101</v>
      </c>
      <c r="G47" s="588">
        <v>490471</v>
      </c>
      <c r="H47" s="588">
        <v>150</v>
      </c>
      <c r="I47" s="766">
        <v>750</v>
      </c>
    </row>
    <row r="48" spans="1:9" ht="13.8" thickBot="1">
      <c r="A48" s="587" t="s">
        <v>1117</v>
      </c>
      <c r="B48" s="588">
        <v>1130</v>
      </c>
      <c r="C48" s="588">
        <v>600</v>
      </c>
      <c r="D48" s="588">
        <v>1600</v>
      </c>
      <c r="E48" s="588"/>
      <c r="F48" s="589">
        <v>105101</v>
      </c>
      <c r="G48" s="588">
        <v>490471</v>
      </c>
      <c r="H48" s="770"/>
      <c r="I48" s="766">
        <v>750</v>
      </c>
    </row>
    <row r="49" spans="1:9" ht="13.8" thickBot="1">
      <c r="A49" s="587" t="s">
        <v>1121</v>
      </c>
      <c r="B49" s="588">
        <v>1210</v>
      </c>
      <c r="C49" s="588">
        <v>870</v>
      </c>
      <c r="D49" s="588">
        <v>2200</v>
      </c>
      <c r="E49" s="588">
        <v>1145</v>
      </c>
      <c r="F49" s="589">
        <v>105101</v>
      </c>
      <c r="G49" s="767"/>
      <c r="H49" s="767"/>
      <c r="I49" s="766">
        <v>750</v>
      </c>
    </row>
    <row r="50" spans="1:9" ht="13.8" thickBot="1">
      <c r="A50" s="587" t="s">
        <v>1128</v>
      </c>
      <c r="B50" s="588">
        <v>1210</v>
      </c>
      <c r="C50" s="588">
        <v>950</v>
      </c>
      <c r="D50" s="588">
        <v>2450</v>
      </c>
      <c r="E50" s="588"/>
      <c r="F50" s="589">
        <v>105101</v>
      </c>
      <c r="G50" s="767"/>
      <c r="H50" s="767"/>
      <c r="I50" s="766">
        <v>750</v>
      </c>
    </row>
    <row r="51" spans="1:9" ht="13.8" thickBot="1">
      <c r="A51" s="587" t="s">
        <v>1132</v>
      </c>
      <c r="B51" s="588">
        <v>1180</v>
      </c>
      <c r="C51" s="588">
        <v>800</v>
      </c>
      <c r="D51" s="588">
        <v>1695</v>
      </c>
      <c r="E51" s="588">
        <v>800</v>
      </c>
      <c r="F51" s="589">
        <v>105101</v>
      </c>
      <c r="G51" s="588">
        <v>490471</v>
      </c>
      <c r="H51" s="588">
        <v>155</v>
      </c>
      <c r="I51" s="766">
        <v>750</v>
      </c>
    </row>
    <row r="52" spans="1:9" ht="13.8" thickBot="1">
      <c r="A52" s="587" t="s">
        <v>1126</v>
      </c>
      <c r="B52" s="588">
        <v>1170</v>
      </c>
      <c r="C52" s="588">
        <v>760</v>
      </c>
      <c r="D52" s="588">
        <v>1720</v>
      </c>
      <c r="E52" s="588">
        <v>800</v>
      </c>
      <c r="F52" s="589">
        <v>105101</v>
      </c>
      <c r="G52" s="588">
        <v>490471</v>
      </c>
      <c r="H52" s="588">
        <v>155</v>
      </c>
      <c r="I52" s="766">
        <v>750</v>
      </c>
    </row>
    <row r="53" spans="1:9" ht="13.8" thickBot="1">
      <c r="A53" s="587" t="s">
        <v>1127</v>
      </c>
      <c r="B53" s="588">
        <v>1700</v>
      </c>
      <c r="C53" s="588">
        <v>1060</v>
      </c>
      <c r="D53" s="588">
        <v>2000</v>
      </c>
      <c r="E53" s="588"/>
      <c r="F53" s="589">
        <v>105049</v>
      </c>
      <c r="G53" s="588">
        <v>490562</v>
      </c>
      <c r="H53" s="593">
        <v>330</v>
      </c>
      <c r="I53" s="766">
        <v>600</v>
      </c>
    </row>
    <row r="54" spans="1:9" ht="13.8" thickBot="1">
      <c r="A54" s="587" t="s">
        <v>1130</v>
      </c>
      <c r="B54" s="588"/>
      <c r="C54" s="588"/>
      <c r="D54" s="588"/>
      <c r="E54" s="588"/>
      <c r="F54" s="589">
        <v>105101</v>
      </c>
      <c r="G54" s="588">
        <v>490471</v>
      </c>
      <c r="H54" s="770"/>
      <c r="I54" s="766">
        <v>750</v>
      </c>
    </row>
    <row r="55" spans="1:9" ht="13.8" thickBot="1">
      <c r="A55" s="587" t="s">
        <v>1111</v>
      </c>
      <c r="B55" s="588">
        <v>1120</v>
      </c>
      <c r="C55" s="588">
        <v>750</v>
      </c>
      <c r="D55" s="588">
        <v>1700</v>
      </c>
      <c r="E55" s="588">
        <v>850</v>
      </c>
      <c r="F55" s="589" t="s">
        <v>1112</v>
      </c>
      <c r="G55" s="588">
        <v>490471</v>
      </c>
      <c r="H55" s="593">
        <v>150</v>
      </c>
      <c r="I55" s="766">
        <v>750</v>
      </c>
    </row>
    <row r="56" spans="1:9" ht="13.8" thickBot="1">
      <c r="A56" s="587" t="s">
        <v>1133</v>
      </c>
      <c r="B56" s="588"/>
      <c r="C56" s="588"/>
      <c r="D56" s="588"/>
      <c r="E56" s="588"/>
      <c r="F56" s="769"/>
      <c r="G56" s="588">
        <v>490562</v>
      </c>
      <c r="H56" s="770"/>
      <c r="I56" s="766"/>
    </row>
    <row r="57" spans="1:9" ht="13.8" thickBot="1">
      <c r="A57" s="1067" t="s">
        <v>1601</v>
      </c>
      <c r="B57" s="1067"/>
      <c r="C57" s="1067"/>
      <c r="D57" s="1067"/>
      <c r="E57" s="1067"/>
      <c r="F57" s="1067"/>
      <c r="G57" s="1067"/>
      <c r="H57" s="1067"/>
      <c r="I57" s="1067"/>
    </row>
    <row r="58" spans="1:9" ht="13.8" thickBot="1">
      <c r="A58" s="587" t="s">
        <v>1141</v>
      </c>
      <c r="B58" s="588">
        <v>1170</v>
      </c>
      <c r="C58" s="588">
        <v>720</v>
      </c>
      <c r="D58" s="588">
        <v>1800</v>
      </c>
      <c r="E58" s="588">
        <v>1200</v>
      </c>
      <c r="F58" s="601" t="s">
        <v>1135</v>
      </c>
      <c r="G58" s="593">
        <v>490562</v>
      </c>
      <c r="H58" s="593">
        <v>220</v>
      </c>
      <c r="I58" s="766"/>
    </row>
    <row r="59" spans="1:9" ht="13.8" thickBot="1">
      <c r="A59" s="1068" t="s">
        <v>1134</v>
      </c>
      <c r="B59" s="1068"/>
      <c r="C59" s="1068"/>
      <c r="D59" s="1068"/>
      <c r="E59" s="1068"/>
      <c r="F59" s="1068"/>
      <c r="G59" s="1068"/>
      <c r="H59" s="1068"/>
      <c r="I59" s="1068"/>
    </row>
    <row r="60" spans="1:9" ht="13.8" thickBot="1">
      <c r="A60" s="578" t="s">
        <v>1121</v>
      </c>
      <c r="B60" s="588">
        <v>1280</v>
      </c>
      <c r="C60" s="588">
        <v>940</v>
      </c>
      <c r="D60" s="588">
        <v>2280</v>
      </c>
      <c r="E60" s="588">
        <v>1260</v>
      </c>
      <c r="F60" s="771" t="s">
        <v>856</v>
      </c>
      <c r="G60" s="767"/>
      <c r="H60" s="767"/>
      <c r="I60" s="766">
        <v>620</v>
      </c>
    </row>
    <row r="61" spans="1:9" ht="13.8" thickBot="1">
      <c r="A61" s="578" t="s">
        <v>1128</v>
      </c>
      <c r="B61" s="588">
        <v>1210</v>
      </c>
      <c r="C61" s="588">
        <v>965</v>
      </c>
      <c r="D61" s="588">
        <v>2200</v>
      </c>
      <c r="E61" s="588"/>
      <c r="F61" s="771" t="s">
        <v>1135</v>
      </c>
      <c r="G61" s="767"/>
      <c r="H61" s="767"/>
      <c r="I61" s="766">
        <v>600</v>
      </c>
    </row>
    <row r="62" spans="1:9" ht="13.8" thickBot="1">
      <c r="A62" s="578" t="s">
        <v>1126</v>
      </c>
      <c r="B62" s="588">
        <v>1260</v>
      </c>
      <c r="C62" s="588">
        <v>750</v>
      </c>
      <c r="D62" s="588">
        <v>1650</v>
      </c>
      <c r="E62" s="588">
        <v>930</v>
      </c>
      <c r="F62" s="771">
        <v>105049</v>
      </c>
      <c r="G62" s="588">
        <v>490562</v>
      </c>
      <c r="H62" s="588">
        <v>150</v>
      </c>
      <c r="I62" s="766">
        <v>600</v>
      </c>
    </row>
    <row r="63" spans="1:9" ht="13.8" thickBot="1">
      <c r="A63" s="578" t="s">
        <v>1132</v>
      </c>
      <c r="B63" s="588">
        <v>1200</v>
      </c>
      <c r="C63" s="588">
        <v>800</v>
      </c>
      <c r="D63" s="588">
        <v>1820</v>
      </c>
      <c r="E63" s="588"/>
      <c r="F63" s="771" t="s">
        <v>1135</v>
      </c>
      <c r="G63" s="588">
        <v>490562</v>
      </c>
      <c r="H63" s="588">
        <v>150</v>
      </c>
      <c r="I63" s="766">
        <v>600</v>
      </c>
    </row>
    <row r="64" spans="1:9" ht="13.8" thickBot="1">
      <c r="A64" s="1067" t="s">
        <v>1136</v>
      </c>
      <c r="B64" s="1067"/>
      <c r="C64" s="1067"/>
      <c r="D64" s="1067"/>
      <c r="E64" s="1067"/>
      <c r="F64" s="1067"/>
      <c r="G64" s="1067"/>
      <c r="H64" s="1067"/>
      <c r="I64" s="1067"/>
    </row>
    <row r="65" spans="1:9" ht="13.8" thickBot="1">
      <c r="A65" s="578" t="s">
        <v>1143</v>
      </c>
      <c r="B65" s="586">
        <v>1230</v>
      </c>
      <c r="C65" s="586">
        <v>970</v>
      </c>
      <c r="D65" s="586">
        <v>2550</v>
      </c>
      <c r="E65" s="586"/>
      <c r="F65" s="585" t="s">
        <v>856</v>
      </c>
      <c r="G65" s="767"/>
      <c r="H65" s="767"/>
      <c r="I65" s="766">
        <v>620</v>
      </c>
    </row>
    <row r="66" spans="1:9" ht="13.8" thickBot="1">
      <c r="A66" s="578" t="s">
        <v>1141</v>
      </c>
      <c r="B66" s="583">
        <v>1220</v>
      </c>
      <c r="C66" s="583">
        <v>750</v>
      </c>
      <c r="D66" s="583">
        <v>1900</v>
      </c>
      <c r="E66" s="583"/>
      <c r="F66" s="591" t="s">
        <v>1135</v>
      </c>
      <c r="G66" s="583">
        <v>490562</v>
      </c>
      <c r="H66" s="583">
        <v>245</v>
      </c>
      <c r="I66" s="766">
        <v>600</v>
      </c>
    </row>
    <row r="67" spans="1:9" ht="13.8" thickBot="1">
      <c r="A67" s="1067" t="s">
        <v>1138</v>
      </c>
      <c r="B67" s="1067"/>
      <c r="C67" s="1067"/>
      <c r="D67" s="1067"/>
      <c r="E67" s="1067"/>
      <c r="F67" s="1067"/>
      <c r="G67" s="1067"/>
      <c r="H67" s="1067"/>
      <c r="I67" s="1067"/>
    </row>
    <row r="68" spans="1:9" ht="13.8" thickBot="1">
      <c r="A68" s="578" t="s">
        <v>1128</v>
      </c>
      <c r="B68" s="588">
        <v>1200</v>
      </c>
      <c r="C68" s="588">
        <v>960</v>
      </c>
      <c r="D68" s="588">
        <v>2350</v>
      </c>
      <c r="E68" s="588">
        <v>1375</v>
      </c>
      <c r="F68" s="771" t="s">
        <v>856</v>
      </c>
      <c r="G68" s="767"/>
      <c r="H68" s="767"/>
      <c r="I68" s="766">
        <v>620</v>
      </c>
    </row>
    <row r="69" spans="1:9" ht="13.8" thickBot="1">
      <c r="A69" s="578" t="s">
        <v>1121</v>
      </c>
      <c r="B69" s="588">
        <v>1200</v>
      </c>
      <c r="C69" s="588">
        <v>960</v>
      </c>
      <c r="D69" s="588">
        <v>2350</v>
      </c>
      <c r="E69" s="588"/>
      <c r="F69" s="771" t="s">
        <v>856</v>
      </c>
      <c r="G69" s="767"/>
      <c r="H69" s="767"/>
      <c r="I69" s="766">
        <v>620</v>
      </c>
    </row>
    <row r="70" spans="1:9" ht="13.8" thickBot="1">
      <c r="A70" s="578" t="s">
        <v>1139</v>
      </c>
      <c r="B70" s="588">
        <v>1510</v>
      </c>
      <c r="C70" s="588">
        <v>950</v>
      </c>
      <c r="D70" s="588">
        <v>2600</v>
      </c>
      <c r="E70" s="588">
        <v>1500</v>
      </c>
      <c r="F70" s="771" t="s">
        <v>856</v>
      </c>
      <c r="G70" s="767"/>
      <c r="H70" s="767"/>
      <c r="I70" s="766">
        <v>620</v>
      </c>
    </row>
    <row r="71" spans="1:9" ht="13.8" thickBot="1">
      <c r="A71" s="578" t="s">
        <v>1140</v>
      </c>
      <c r="B71" s="588">
        <v>1510</v>
      </c>
      <c r="C71" s="588">
        <v>950</v>
      </c>
      <c r="D71" s="588">
        <v>2600</v>
      </c>
      <c r="E71" s="588"/>
      <c r="F71" s="771" t="s">
        <v>856</v>
      </c>
      <c r="G71" s="767"/>
      <c r="H71" s="767"/>
      <c r="I71" s="766">
        <v>620</v>
      </c>
    </row>
    <row r="72" spans="1:9" ht="13.8" thickBot="1">
      <c r="A72" s="578" t="s">
        <v>1141</v>
      </c>
      <c r="B72" s="588">
        <v>1760</v>
      </c>
      <c r="C72" s="588">
        <v>950</v>
      </c>
      <c r="D72" s="588">
        <v>1920</v>
      </c>
      <c r="E72" s="588">
        <v>1525</v>
      </c>
      <c r="F72" s="771" t="s">
        <v>1135</v>
      </c>
      <c r="G72" s="588">
        <v>490562</v>
      </c>
      <c r="H72" s="588">
        <v>235</v>
      </c>
      <c r="I72" s="766">
        <v>600</v>
      </c>
    </row>
    <row r="73" spans="1:9" ht="13.8" thickBot="1">
      <c r="A73" s="578" t="s">
        <v>1127</v>
      </c>
      <c r="B73" s="588">
        <v>1770</v>
      </c>
      <c r="C73" s="588">
        <v>1060</v>
      </c>
      <c r="D73" s="588">
        <v>2000</v>
      </c>
      <c r="E73" s="588">
        <v>1525</v>
      </c>
      <c r="F73" s="771" t="s">
        <v>1135</v>
      </c>
      <c r="G73" s="588">
        <v>490562</v>
      </c>
      <c r="H73" s="588">
        <v>330</v>
      </c>
      <c r="I73" s="766">
        <v>600</v>
      </c>
    </row>
    <row r="74" spans="1:9" ht="13.8" thickBot="1">
      <c r="A74" s="578" t="s">
        <v>1126</v>
      </c>
      <c r="B74" s="588">
        <v>1200</v>
      </c>
      <c r="C74" s="588">
        <v>820</v>
      </c>
      <c r="D74" s="588">
        <v>1920</v>
      </c>
      <c r="E74" s="588">
        <v>1125</v>
      </c>
      <c r="F74" s="771">
        <v>105049</v>
      </c>
      <c r="G74" s="588">
        <v>490562</v>
      </c>
      <c r="H74" s="588">
        <v>155</v>
      </c>
      <c r="I74" s="766">
        <v>600</v>
      </c>
    </row>
    <row r="75" spans="1:9" ht="13.8" thickBot="1">
      <c r="A75" s="578" t="s">
        <v>1130</v>
      </c>
      <c r="B75" s="588">
        <v>1220</v>
      </c>
      <c r="C75" s="588">
        <v>630</v>
      </c>
      <c r="D75" s="588">
        <v>1900</v>
      </c>
      <c r="E75" s="588">
        <v>1200</v>
      </c>
      <c r="F75" s="771">
        <v>105049</v>
      </c>
      <c r="G75" s="588">
        <v>490562</v>
      </c>
      <c r="H75" s="593">
        <v>250</v>
      </c>
      <c r="I75" s="766">
        <v>600</v>
      </c>
    </row>
    <row r="76" spans="1:9" ht="13.8" thickBot="1">
      <c r="A76" s="578" t="s">
        <v>1133</v>
      </c>
      <c r="B76" s="588">
        <v>1250</v>
      </c>
      <c r="C76" s="588">
        <v>1000</v>
      </c>
      <c r="D76" s="588">
        <v>2180</v>
      </c>
      <c r="E76" s="588"/>
      <c r="F76" s="771" t="s">
        <v>1135</v>
      </c>
      <c r="G76" s="588">
        <v>490562</v>
      </c>
      <c r="H76" s="588">
        <v>280</v>
      </c>
      <c r="I76" s="766">
        <v>600</v>
      </c>
    </row>
    <row r="77" spans="1:9" ht="13.8" thickBot="1">
      <c r="A77" s="578" t="s">
        <v>1142</v>
      </c>
      <c r="B77" s="588">
        <v>1200</v>
      </c>
      <c r="C77" s="588">
        <v>1000</v>
      </c>
      <c r="D77" s="588">
        <v>2180</v>
      </c>
      <c r="E77" s="588"/>
      <c r="F77" s="771" t="s">
        <v>1135</v>
      </c>
      <c r="G77" s="588">
        <v>490564</v>
      </c>
      <c r="H77" s="588">
        <v>280</v>
      </c>
      <c r="I77" s="766">
        <v>600</v>
      </c>
    </row>
    <row r="78" spans="1:9" ht="13.8" thickBot="1">
      <c r="A78" s="578" t="s">
        <v>1137</v>
      </c>
      <c r="B78" s="588"/>
      <c r="C78" s="588"/>
      <c r="D78" s="588"/>
      <c r="E78" s="588"/>
      <c r="F78" s="771"/>
      <c r="G78" s="767"/>
      <c r="H78" s="767"/>
      <c r="I78" s="766"/>
    </row>
    <row r="79" spans="1:9" ht="13.8" thickBot="1">
      <c r="A79" s="578" t="s">
        <v>1143</v>
      </c>
      <c r="B79" s="588"/>
      <c r="C79" s="588"/>
      <c r="D79" s="588"/>
      <c r="E79" s="588"/>
      <c r="F79" s="771"/>
      <c r="G79" s="767"/>
      <c r="H79" s="767"/>
      <c r="I79" s="766"/>
    </row>
    <row r="80" spans="1:9" ht="13.8" thickBot="1">
      <c r="A80" s="1067" t="s">
        <v>1144</v>
      </c>
      <c r="B80" s="1067"/>
      <c r="C80" s="1067"/>
      <c r="D80" s="1067"/>
      <c r="E80" s="1067"/>
      <c r="F80" s="1067"/>
      <c r="G80" s="1067"/>
      <c r="H80" s="1067"/>
      <c r="I80" s="1067"/>
    </row>
    <row r="81" spans="1:9" ht="13.8" thickBot="1">
      <c r="A81" s="578" t="s">
        <v>1145</v>
      </c>
      <c r="B81" s="588">
        <v>1510</v>
      </c>
      <c r="C81" s="588">
        <v>800</v>
      </c>
      <c r="D81" s="588">
        <v>2200</v>
      </c>
      <c r="E81" s="588">
        <v>1480</v>
      </c>
      <c r="F81" s="771" t="s">
        <v>856</v>
      </c>
      <c r="G81" s="588">
        <v>490564</v>
      </c>
      <c r="H81" s="593">
        <v>300</v>
      </c>
      <c r="I81" s="766">
        <v>620</v>
      </c>
    </row>
    <row r="82" spans="1:9" ht="13.8" thickBot="1">
      <c r="A82" s="578" t="s">
        <v>1130</v>
      </c>
      <c r="B82" s="588">
        <v>1400</v>
      </c>
      <c r="C82" s="588">
        <v>740</v>
      </c>
      <c r="D82" s="588">
        <v>2200</v>
      </c>
      <c r="E82" s="588"/>
      <c r="F82" s="771" t="s">
        <v>856</v>
      </c>
      <c r="G82" s="588">
        <v>490564</v>
      </c>
      <c r="H82" s="593">
        <v>300</v>
      </c>
      <c r="I82" s="766">
        <v>620</v>
      </c>
    </row>
    <row r="83" spans="1:9" ht="13.8" thickBot="1">
      <c r="A83" s="578" t="s">
        <v>1137</v>
      </c>
      <c r="B83" s="588">
        <v>1400</v>
      </c>
      <c r="C83" s="588">
        <v>1045</v>
      </c>
      <c r="D83" s="588">
        <v>2850</v>
      </c>
      <c r="E83" s="588">
        <v>1720</v>
      </c>
      <c r="F83" s="771" t="s">
        <v>1148</v>
      </c>
      <c r="G83" s="767"/>
      <c r="H83" s="767"/>
      <c r="I83" s="766"/>
    </row>
    <row r="84" spans="1:9" ht="13.8" thickBot="1">
      <c r="A84" s="578" t="s">
        <v>1146</v>
      </c>
      <c r="B84" s="588">
        <v>1400</v>
      </c>
      <c r="C84" s="588">
        <v>1045</v>
      </c>
      <c r="D84" s="588">
        <v>2850</v>
      </c>
      <c r="E84" s="588"/>
      <c r="F84" s="771" t="s">
        <v>1148</v>
      </c>
      <c r="G84" s="767"/>
      <c r="H84" s="767"/>
      <c r="I84" s="766"/>
    </row>
    <row r="85" spans="1:9" ht="13.8" thickBot="1">
      <c r="A85" s="578" t="s">
        <v>1139</v>
      </c>
      <c r="B85" s="588">
        <v>1510</v>
      </c>
      <c r="C85" s="588">
        <v>960</v>
      </c>
      <c r="D85" s="588">
        <v>2600</v>
      </c>
      <c r="E85" s="588">
        <v>1582</v>
      </c>
      <c r="F85" s="771" t="s">
        <v>1148</v>
      </c>
      <c r="G85" s="767"/>
      <c r="H85" s="767"/>
      <c r="I85" s="766"/>
    </row>
    <row r="86" spans="1:9" ht="13.8" thickBot="1">
      <c r="A86" s="578" t="s">
        <v>1127</v>
      </c>
      <c r="B86" s="588">
        <v>1740</v>
      </c>
      <c r="C86" s="588">
        <v>1060</v>
      </c>
      <c r="D86" s="588">
        <v>2000</v>
      </c>
      <c r="E86" s="588">
        <v>1575</v>
      </c>
      <c r="F86" s="771" t="s">
        <v>1135</v>
      </c>
      <c r="G86" s="588">
        <v>490562</v>
      </c>
      <c r="H86" s="588">
        <v>335</v>
      </c>
      <c r="I86" s="766">
        <v>600</v>
      </c>
    </row>
    <row r="87" spans="1:9" ht="13.8" thickBot="1">
      <c r="A87" s="578" t="s">
        <v>1128</v>
      </c>
      <c r="B87" s="588">
        <v>1210</v>
      </c>
      <c r="C87" s="588">
        <v>950</v>
      </c>
      <c r="D87" s="588">
        <v>2450</v>
      </c>
      <c r="E87" s="588">
        <v>1475</v>
      </c>
      <c r="F87" s="771" t="s">
        <v>1135</v>
      </c>
      <c r="G87" s="767"/>
      <c r="H87" s="767"/>
      <c r="I87" s="766">
        <v>600</v>
      </c>
    </row>
    <row r="88" spans="1:9" ht="13.8" thickBot="1">
      <c r="A88" s="578" t="s">
        <v>1121</v>
      </c>
      <c r="B88" s="588">
        <v>1210</v>
      </c>
      <c r="C88" s="588">
        <v>950</v>
      </c>
      <c r="D88" s="588">
        <v>2450</v>
      </c>
      <c r="E88" s="588"/>
      <c r="F88" s="771" t="s">
        <v>1135</v>
      </c>
      <c r="G88" s="767"/>
      <c r="H88" s="767"/>
      <c r="I88" s="766">
        <v>600</v>
      </c>
    </row>
    <row r="89" spans="1:9" ht="13.8" thickBot="1">
      <c r="A89" s="578" t="s">
        <v>1126</v>
      </c>
      <c r="B89" s="588">
        <v>1300</v>
      </c>
      <c r="C89" s="588">
        <v>800</v>
      </c>
      <c r="D89" s="588">
        <v>1900</v>
      </c>
      <c r="E89" s="588">
        <v>1300</v>
      </c>
      <c r="F89" s="771" t="s">
        <v>1135</v>
      </c>
      <c r="G89" s="593">
        <v>490562</v>
      </c>
      <c r="H89" s="593">
        <v>220</v>
      </c>
      <c r="I89" s="766">
        <v>600</v>
      </c>
    </row>
    <row r="90" spans="1:9" ht="13.8" thickBot="1">
      <c r="A90" s="578" t="s">
        <v>1147</v>
      </c>
      <c r="B90" s="588">
        <v>1520</v>
      </c>
      <c r="C90" s="588">
        <v>1140</v>
      </c>
      <c r="D90" s="588">
        <v>2650</v>
      </c>
      <c r="E90" s="588"/>
      <c r="F90" s="771" t="s">
        <v>1148</v>
      </c>
      <c r="G90" s="588">
        <v>490564</v>
      </c>
      <c r="H90" s="593">
        <v>335</v>
      </c>
      <c r="I90" s="766"/>
    </row>
    <row r="91" spans="1:9" ht="13.8" thickBot="1">
      <c r="A91" s="578" t="s">
        <v>1133</v>
      </c>
      <c r="B91" s="588">
        <v>1330</v>
      </c>
      <c r="C91" s="588">
        <v>1000</v>
      </c>
      <c r="D91" s="588">
        <v>2180</v>
      </c>
      <c r="E91" s="588"/>
      <c r="F91" s="771" t="s">
        <v>1135</v>
      </c>
      <c r="G91" s="588">
        <v>490562</v>
      </c>
      <c r="H91" s="770"/>
      <c r="I91" s="766">
        <v>600</v>
      </c>
    </row>
    <row r="92" spans="1:9" ht="13.8" thickBot="1">
      <c r="A92" s="578" t="s">
        <v>1143</v>
      </c>
      <c r="B92" s="588"/>
      <c r="C92" s="588"/>
      <c r="D92" s="588"/>
      <c r="E92" s="588"/>
      <c r="F92" s="771"/>
      <c r="G92" s="767"/>
      <c r="H92" s="767"/>
      <c r="I92" s="766"/>
    </row>
    <row r="93" spans="1:9" ht="13.8" thickBot="1">
      <c r="A93" s="1068" t="s">
        <v>1149</v>
      </c>
      <c r="B93" s="1068"/>
      <c r="C93" s="1068"/>
      <c r="D93" s="1068"/>
      <c r="E93" s="1068"/>
      <c r="F93" s="1068"/>
      <c r="G93" s="1068"/>
      <c r="H93" s="1068"/>
      <c r="I93" s="1068"/>
    </row>
    <row r="94" spans="1:9" ht="13.8" thickBot="1">
      <c r="A94" s="587" t="s">
        <v>1145</v>
      </c>
      <c r="B94" s="588">
        <v>1500</v>
      </c>
      <c r="C94" s="588">
        <v>740</v>
      </c>
      <c r="D94" s="588">
        <v>2200</v>
      </c>
      <c r="E94" s="588">
        <v>1480</v>
      </c>
      <c r="F94" s="771" t="s">
        <v>1135</v>
      </c>
      <c r="G94" s="588">
        <v>490564</v>
      </c>
      <c r="H94" s="770"/>
      <c r="I94" s="766">
        <v>600</v>
      </c>
    </row>
    <row r="95" spans="1:9" ht="13.8" thickBot="1">
      <c r="A95" s="587" t="s">
        <v>1137</v>
      </c>
      <c r="B95" s="588">
        <v>1400</v>
      </c>
      <c r="C95" s="588">
        <v>1040</v>
      </c>
      <c r="D95" s="588">
        <v>2850</v>
      </c>
      <c r="E95" s="588">
        <v>1770</v>
      </c>
      <c r="F95" s="771" t="s">
        <v>1148</v>
      </c>
      <c r="G95" s="767"/>
      <c r="H95" s="767"/>
      <c r="I95" s="766">
        <v>590</v>
      </c>
    </row>
    <row r="96" spans="1:9" ht="13.8" thickBot="1">
      <c r="A96" s="587" t="s">
        <v>1146</v>
      </c>
      <c r="B96" s="588">
        <v>1400</v>
      </c>
      <c r="C96" s="588">
        <v>1040</v>
      </c>
      <c r="D96" s="588">
        <v>2850</v>
      </c>
      <c r="E96" s="588"/>
      <c r="F96" s="771" t="s">
        <v>1148</v>
      </c>
      <c r="G96" s="767"/>
      <c r="H96" s="767"/>
      <c r="I96" s="766">
        <v>590</v>
      </c>
    </row>
    <row r="97" spans="1:9" ht="13.8" thickBot="1">
      <c r="A97" s="587" t="s">
        <v>1130</v>
      </c>
      <c r="B97" s="588">
        <v>1440</v>
      </c>
      <c r="C97" s="588">
        <v>690</v>
      </c>
      <c r="D97" s="588">
        <v>2200</v>
      </c>
      <c r="E97" s="588">
        <v>1480</v>
      </c>
      <c r="F97" s="771" t="s">
        <v>1135</v>
      </c>
      <c r="G97" s="588">
        <v>490564</v>
      </c>
      <c r="H97" s="770"/>
      <c r="I97" s="766">
        <v>600</v>
      </c>
    </row>
    <row r="98" spans="1:9" ht="13.8" thickBot="1">
      <c r="A98" s="1067" t="s">
        <v>1150</v>
      </c>
      <c r="B98" s="1067"/>
      <c r="C98" s="1067"/>
      <c r="D98" s="1067"/>
      <c r="E98" s="1067"/>
      <c r="F98" s="1067"/>
      <c r="G98" s="1067"/>
      <c r="H98" s="1067"/>
      <c r="I98" s="1067"/>
    </row>
    <row r="99" spans="1:9" ht="13.8" thickBot="1">
      <c r="A99" s="587" t="s">
        <v>1130</v>
      </c>
      <c r="B99" s="588">
        <v>1800</v>
      </c>
      <c r="C99" s="588">
        <v>850</v>
      </c>
      <c r="D99" s="588">
        <v>2200</v>
      </c>
      <c r="E99" s="588">
        <v>1530</v>
      </c>
      <c r="F99" s="771">
        <v>106110</v>
      </c>
      <c r="G99" s="588">
        <v>490563</v>
      </c>
      <c r="H99" s="588">
        <v>300</v>
      </c>
      <c r="I99" s="766">
        <v>590</v>
      </c>
    </row>
    <row r="100" spans="1:9" ht="13.8" thickBot="1">
      <c r="A100" s="587" t="s">
        <v>1145</v>
      </c>
      <c r="B100" s="588">
        <v>1800</v>
      </c>
      <c r="C100" s="588">
        <v>850</v>
      </c>
      <c r="D100" s="588">
        <v>2200</v>
      </c>
      <c r="E100" s="588"/>
      <c r="F100" s="771" t="s">
        <v>1148</v>
      </c>
      <c r="G100" s="588">
        <v>490563</v>
      </c>
      <c r="H100" s="588">
        <v>300</v>
      </c>
      <c r="I100" s="766">
        <v>590</v>
      </c>
    </row>
    <row r="101" spans="1:9" ht="13.8" thickBot="1">
      <c r="A101" s="587" t="s">
        <v>1143</v>
      </c>
      <c r="B101" s="588">
        <v>1655</v>
      </c>
      <c r="C101" s="588">
        <v>1000</v>
      </c>
      <c r="D101" s="588">
        <v>2920</v>
      </c>
      <c r="E101" s="588">
        <v>1980</v>
      </c>
      <c r="F101" s="771" t="s">
        <v>1148</v>
      </c>
      <c r="G101" s="767"/>
      <c r="H101" s="767"/>
      <c r="I101" s="766">
        <v>590</v>
      </c>
    </row>
    <row r="102" spans="1:9" ht="13.8" thickBot="1">
      <c r="A102" s="587" t="s">
        <v>1141</v>
      </c>
      <c r="B102" s="588">
        <v>1820</v>
      </c>
      <c r="C102" s="588">
        <v>975</v>
      </c>
      <c r="D102" s="588">
        <v>1970</v>
      </c>
      <c r="E102" s="588">
        <v>1563</v>
      </c>
      <c r="F102" s="771" t="s">
        <v>1148</v>
      </c>
      <c r="G102" s="588">
        <v>490563</v>
      </c>
      <c r="H102" s="588">
        <v>240</v>
      </c>
      <c r="I102" s="766">
        <v>590</v>
      </c>
    </row>
    <row r="103" spans="1:9" ht="13.8" thickBot="1">
      <c r="A103" s="587" t="s">
        <v>1127</v>
      </c>
      <c r="B103" s="770"/>
      <c r="C103" s="770"/>
      <c r="D103" s="770"/>
      <c r="E103" s="770"/>
      <c r="F103" s="769"/>
      <c r="G103" s="770"/>
      <c r="H103" s="770"/>
      <c r="I103" s="766"/>
    </row>
    <row r="104" spans="1:9" ht="13.8" thickBot="1">
      <c r="A104" s="587" t="s">
        <v>1860</v>
      </c>
      <c r="B104" s="588">
        <v>1800</v>
      </c>
      <c r="C104" s="588">
        <v>900</v>
      </c>
      <c r="D104" s="588">
        <v>2100</v>
      </c>
      <c r="E104" s="588"/>
      <c r="F104" s="771" t="s">
        <v>1148</v>
      </c>
      <c r="G104" s="593">
        <v>490562</v>
      </c>
      <c r="H104" s="593"/>
      <c r="I104" s="766"/>
    </row>
    <row r="105" spans="1:9" ht="13.8" thickBot="1">
      <c r="A105" s="587" t="s">
        <v>1137</v>
      </c>
      <c r="B105" s="588"/>
      <c r="C105" s="588"/>
      <c r="D105" s="588"/>
      <c r="E105" s="588"/>
      <c r="F105" s="769"/>
      <c r="G105" s="767"/>
      <c r="H105" s="767"/>
      <c r="I105" s="766"/>
    </row>
    <row r="106" spans="1:9" ht="13.8" thickBot="1">
      <c r="A106" s="1067" t="s">
        <v>1151</v>
      </c>
      <c r="B106" s="1067"/>
      <c r="C106" s="1067"/>
      <c r="D106" s="1067"/>
      <c r="E106" s="1067"/>
      <c r="F106" s="1067"/>
      <c r="G106" s="1067"/>
      <c r="H106" s="1067"/>
      <c r="I106" s="1067"/>
    </row>
    <row r="107" spans="1:9" ht="13.8" thickBot="1">
      <c r="A107" s="587" t="s">
        <v>1140</v>
      </c>
      <c r="B107" s="588">
        <v>1750</v>
      </c>
      <c r="C107" s="588">
        <v>1050</v>
      </c>
      <c r="D107" s="588">
        <v>3000</v>
      </c>
      <c r="E107" s="588">
        <v>1951</v>
      </c>
      <c r="F107" s="771" t="s">
        <v>1148</v>
      </c>
      <c r="G107" s="767"/>
      <c r="H107" s="767"/>
      <c r="I107" s="766">
        <v>590</v>
      </c>
    </row>
    <row r="108" spans="1:9" ht="13.8" thickBot="1">
      <c r="A108" s="587" t="s">
        <v>1142</v>
      </c>
      <c r="B108" s="588">
        <v>1600</v>
      </c>
      <c r="C108" s="588">
        <v>950</v>
      </c>
      <c r="D108" s="588">
        <v>2200</v>
      </c>
      <c r="E108" s="588">
        <v>1551</v>
      </c>
      <c r="F108" s="771">
        <v>106110</v>
      </c>
      <c r="G108" s="588">
        <v>490564</v>
      </c>
      <c r="H108" s="588">
        <v>400</v>
      </c>
      <c r="I108" s="766">
        <v>590</v>
      </c>
    </row>
    <row r="109" spans="1:9" ht="13.8" thickBot="1">
      <c r="A109" s="587" t="s">
        <v>1133</v>
      </c>
      <c r="B109" s="588">
        <v>1600</v>
      </c>
      <c r="C109" s="588">
        <v>950</v>
      </c>
      <c r="D109" s="588">
        <v>2200</v>
      </c>
      <c r="E109" s="588">
        <v>1551</v>
      </c>
      <c r="F109" s="771">
        <v>106110</v>
      </c>
      <c r="G109" s="588">
        <v>490564</v>
      </c>
      <c r="H109" s="588">
        <v>400</v>
      </c>
      <c r="I109" s="766">
        <v>590</v>
      </c>
    </row>
    <row r="110" spans="1:9" ht="13.8" thickBot="1">
      <c r="A110" s="1068" t="s">
        <v>1152</v>
      </c>
      <c r="B110" s="1068"/>
      <c r="C110" s="1068"/>
      <c r="D110" s="1068"/>
      <c r="E110" s="1068"/>
      <c r="F110" s="1068"/>
      <c r="G110" s="1068"/>
      <c r="H110" s="1068"/>
      <c r="I110" s="1068"/>
    </row>
    <row r="111" spans="1:9" s="592" customFormat="1" ht="13.8" thickBot="1">
      <c r="A111" s="590" t="s">
        <v>1128</v>
      </c>
      <c r="B111" s="583">
        <v>1545</v>
      </c>
      <c r="C111" s="583">
        <v>1100</v>
      </c>
      <c r="D111" s="583">
        <v>2880</v>
      </c>
      <c r="E111" s="583">
        <v>1900</v>
      </c>
      <c r="F111" s="591" t="s">
        <v>1148</v>
      </c>
      <c r="G111" s="767"/>
      <c r="H111" s="767"/>
      <c r="I111" s="772">
        <v>590</v>
      </c>
    </row>
    <row r="112" spans="1:9" s="592" customFormat="1" ht="13.8" thickBot="1">
      <c r="A112" s="590" t="s">
        <v>1126</v>
      </c>
      <c r="B112" s="583">
        <v>1420</v>
      </c>
      <c r="C112" s="583">
        <v>830</v>
      </c>
      <c r="D112" s="583">
        <v>2250</v>
      </c>
      <c r="E112" s="583">
        <v>1540</v>
      </c>
      <c r="F112" s="591" t="s">
        <v>1148</v>
      </c>
      <c r="G112" s="583">
        <v>490563</v>
      </c>
      <c r="H112" s="583">
        <v>180</v>
      </c>
      <c r="I112" s="772">
        <v>590</v>
      </c>
    </row>
    <row r="113" spans="1:9" ht="13.8" thickBot="1">
      <c r="A113" s="1068" t="s">
        <v>1153</v>
      </c>
      <c r="B113" s="1068"/>
      <c r="C113" s="1068"/>
      <c r="D113" s="1068"/>
      <c r="E113" s="1068"/>
      <c r="F113" s="1068"/>
      <c r="G113" s="1068"/>
      <c r="H113" s="1068"/>
      <c r="I113" s="1068"/>
    </row>
    <row r="114" spans="1:9" ht="13.8" thickBot="1">
      <c r="A114" s="587" t="s">
        <v>1130</v>
      </c>
      <c r="B114" s="588">
        <v>1500</v>
      </c>
      <c r="C114" s="588">
        <v>800</v>
      </c>
      <c r="D114" s="588">
        <v>2250</v>
      </c>
      <c r="E114" s="588">
        <v>1590</v>
      </c>
      <c r="F114" s="771">
        <v>106110</v>
      </c>
      <c r="G114" s="588">
        <v>490563</v>
      </c>
      <c r="H114" s="588">
        <v>300</v>
      </c>
      <c r="I114" s="766">
        <v>590</v>
      </c>
    </row>
    <row r="115" spans="1:9" ht="13.8" thickBot="1">
      <c r="A115" s="587" t="s">
        <v>1154</v>
      </c>
      <c r="B115" s="588">
        <v>1670</v>
      </c>
      <c r="C115" s="588">
        <v>960</v>
      </c>
      <c r="D115" s="588">
        <v>2200</v>
      </c>
      <c r="E115" s="588">
        <v>1867</v>
      </c>
      <c r="F115" s="771">
        <v>106110</v>
      </c>
      <c r="G115" s="588">
        <v>490563</v>
      </c>
      <c r="H115" s="593">
        <v>290</v>
      </c>
      <c r="I115" s="766">
        <v>590</v>
      </c>
    </row>
    <row r="116" spans="1:9" ht="13.8" thickBot="1">
      <c r="A116" s="587" t="s">
        <v>1155</v>
      </c>
      <c r="B116" s="588">
        <v>1510</v>
      </c>
      <c r="C116" s="588">
        <v>930</v>
      </c>
      <c r="D116" s="588">
        <v>2240</v>
      </c>
      <c r="E116" s="588">
        <v>1867</v>
      </c>
      <c r="F116" s="771">
        <v>106110</v>
      </c>
      <c r="G116" s="588">
        <v>490563</v>
      </c>
      <c r="H116" s="593">
        <v>290</v>
      </c>
      <c r="I116" s="766">
        <v>590</v>
      </c>
    </row>
    <row r="117" spans="1:9" ht="13.8" thickBot="1">
      <c r="A117" s="587" t="s">
        <v>1121</v>
      </c>
      <c r="B117" s="588">
        <v>1630</v>
      </c>
      <c r="C117" s="588">
        <v>1070</v>
      </c>
      <c r="D117" s="588">
        <v>2800</v>
      </c>
      <c r="E117" s="588">
        <v>1960</v>
      </c>
      <c r="F117" s="771" t="s">
        <v>1148</v>
      </c>
      <c r="G117" s="767"/>
      <c r="H117" s="767"/>
      <c r="I117" s="766">
        <v>590</v>
      </c>
    </row>
    <row r="118" spans="1:9" ht="13.8" thickBot="1">
      <c r="A118" s="587" t="s">
        <v>1156</v>
      </c>
      <c r="B118" s="588">
        <v>1550</v>
      </c>
      <c r="C118" s="588">
        <v>1080</v>
      </c>
      <c r="D118" s="588">
        <v>2950</v>
      </c>
      <c r="E118" s="588">
        <v>2250</v>
      </c>
      <c r="F118" s="771" t="s">
        <v>1148</v>
      </c>
      <c r="G118" s="767"/>
      <c r="H118" s="767"/>
      <c r="I118" s="766">
        <v>590</v>
      </c>
    </row>
    <row r="119" spans="1:9" ht="13.8" thickBot="1">
      <c r="A119" s="587" t="s">
        <v>1126</v>
      </c>
      <c r="B119" s="588">
        <v>1510</v>
      </c>
      <c r="C119" s="588">
        <v>920</v>
      </c>
      <c r="D119" s="588">
        <v>2260</v>
      </c>
      <c r="E119" s="588">
        <v>1560</v>
      </c>
      <c r="F119" s="771">
        <v>106110</v>
      </c>
      <c r="G119" s="588">
        <v>490563</v>
      </c>
      <c r="H119" s="588">
        <v>220</v>
      </c>
      <c r="I119" s="766">
        <v>590</v>
      </c>
    </row>
    <row r="120" spans="1:9" ht="13.8" thickBot="1">
      <c r="A120" s="587" t="s">
        <v>1132</v>
      </c>
      <c r="B120" s="588">
        <v>1450</v>
      </c>
      <c r="C120" s="588">
        <v>885</v>
      </c>
      <c r="D120" s="588">
        <v>2260</v>
      </c>
      <c r="E120" s="588">
        <v>1560</v>
      </c>
      <c r="F120" s="771">
        <v>106110</v>
      </c>
      <c r="G120" s="588">
        <v>490563</v>
      </c>
      <c r="H120" s="588">
        <v>220</v>
      </c>
      <c r="I120" s="766">
        <v>590</v>
      </c>
    </row>
    <row r="121" spans="1:9" ht="13.8" thickBot="1">
      <c r="A121" s="587" t="s">
        <v>1143</v>
      </c>
      <c r="B121" s="588">
        <v>1680</v>
      </c>
      <c r="C121" s="588">
        <v>1000</v>
      </c>
      <c r="D121" s="588">
        <v>2910</v>
      </c>
      <c r="E121" s="588"/>
      <c r="F121" s="771" t="s">
        <v>1148</v>
      </c>
      <c r="G121" s="767"/>
      <c r="H121" s="767"/>
      <c r="I121" s="766">
        <v>590</v>
      </c>
    </row>
    <row r="122" spans="1:9" ht="13.8" thickBot="1">
      <c r="A122" s="587" t="s">
        <v>1157</v>
      </c>
      <c r="B122" s="588">
        <v>1810</v>
      </c>
      <c r="C122" s="588">
        <v>990</v>
      </c>
      <c r="D122" s="588">
        <v>1970</v>
      </c>
      <c r="E122" s="588"/>
      <c r="F122" s="771">
        <v>106110</v>
      </c>
      <c r="G122" s="588">
        <v>490564</v>
      </c>
      <c r="H122" s="588">
        <v>240</v>
      </c>
      <c r="I122" s="766">
        <v>590</v>
      </c>
    </row>
    <row r="123" spans="1:9" ht="13.8" thickBot="1">
      <c r="A123" s="587" t="s">
        <v>1141</v>
      </c>
      <c r="B123" s="588">
        <v>1630</v>
      </c>
      <c r="C123" s="588">
        <v>840</v>
      </c>
      <c r="D123" s="588">
        <v>2100</v>
      </c>
      <c r="E123" s="588">
        <v>1622</v>
      </c>
      <c r="F123" s="771">
        <v>106110</v>
      </c>
      <c r="G123" s="588">
        <v>490563</v>
      </c>
      <c r="H123" s="588">
        <v>245</v>
      </c>
      <c r="I123" s="766">
        <v>590</v>
      </c>
    </row>
    <row r="124" spans="1:9" ht="13.8" thickBot="1">
      <c r="A124" s="587" t="s">
        <v>1123</v>
      </c>
      <c r="B124" s="588">
        <v>1600</v>
      </c>
      <c r="C124" s="588">
        <v>1120</v>
      </c>
      <c r="D124" s="588">
        <v>2960</v>
      </c>
      <c r="E124" s="588"/>
      <c r="F124" s="771" t="s">
        <v>1148</v>
      </c>
      <c r="G124" s="767"/>
      <c r="H124" s="767"/>
      <c r="I124" s="766">
        <v>590</v>
      </c>
    </row>
    <row r="125" spans="1:9" ht="13.8" thickBot="1">
      <c r="A125" s="587" t="s">
        <v>1128</v>
      </c>
      <c r="B125" s="588">
        <v>1550</v>
      </c>
      <c r="C125" s="588">
        <v>1090</v>
      </c>
      <c r="D125" s="588">
        <v>2960</v>
      </c>
      <c r="E125" s="588">
        <v>1960</v>
      </c>
      <c r="F125" s="771" t="s">
        <v>1148</v>
      </c>
      <c r="G125" s="767"/>
      <c r="H125" s="767"/>
      <c r="I125" s="766">
        <v>590</v>
      </c>
    </row>
    <row r="126" spans="1:9" ht="13.8" thickBot="1">
      <c r="A126" s="587" t="s">
        <v>1861</v>
      </c>
      <c r="B126" s="588">
        <v>1820</v>
      </c>
      <c r="C126" s="588">
        <v>1130</v>
      </c>
      <c r="D126" s="588">
        <v>2650</v>
      </c>
      <c r="E126" s="588"/>
      <c r="F126" s="771" t="s">
        <v>1148</v>
      </c>
      <c r="G126" s="766">
        <v>105051</v>
      </c>
      <c r="H126">
        <v>360</v>
      </c>
      <c r="I126" s="766"/>
    </row>
    <row r="127" spans="1:9" ht="13.8" thickBot="1">
      <c r="A127" s="587" t="s">
        <v>1133</v>
      </c>
      <c r="B127" s="588">
        <v>1620</v>
      </c>
      <c r="C127" s="588">
        <v>950</v>
      </c>
      <c r="D127" s="588">
        <v>2220</v>
      </c>
      <c r="E127" s="588">
        <v>1660</v>
      </c>
      <c r="F127" s="771">
        <v>106110</v>
      </c>
      <c r="G127" s="593"/>
      <c r="H127" s="593"/>
      <c r="I127" s="766">
        <v>590</v>
      </c>
    </row>
    <row r="128" spans="1:9" ht="13.8" thickBot="1">
      <c r="A128" s="587" t="s">
        <v>1142</v>
      </c>
      <c r="B128" s="588">
        <v>1620</v>
      </c>
      <c r="C128" s="588">
        <v>950</v>
      </c>
      <c r="D128" s="588">
        <v>2220</v>
      </c>
      <c r="E128" s="588"/>
      <c r="F128" s="771">
        <v>106110</v>
      </c>
      <c r="G128" s="588">
        <v>490563</v>
      </c>
      <c r="H128" s="588">
        <v>406</v>
      </c>
      <c r="I128" s="766">
        <v>590</v>
      </c>
    </row>
    <row r="129" spans="1:9" ht="13.8" thickBot="1">
      <c r="A129" s="587" t="s">
        <v>1127</v>
      </c>
      <c r="B129" s="588">
        <v>2100</v>
      </c>
      <c r="C129" s="588">
        <v>1130</v>
      </c>
      <c r="D129" s="588">
        <v>2650</v>
      </c>
      <c r="E129" s="588">
        <v>1920</v>
      </c>
      <c r="F129" s="771" t="s">
        <v>1135</v>
      </c>
      <c r="G129" s="588">
        <v>490563</v>
      </c>
      <c r="H129" s="588">
        <v>360</v>
      </c>
      <c r="I129" s="766">
        <v>600</v>
      </c>
    </row>
    <row r="130" spans="1:9" ht="13.8" thickBot="1">
      <c r="A130" s="587" t="s">
        <v>1147</v>
      </c>
      <c r="B130" s="588"/>
      <c r="C130" s="588">
        <v>1130</v>
      </c>
      <c r="D130" s="588">
        <v>2650</v>
      </c>
      <c r="E130" s="588"/>
      <c r="F130" s="771">
        <v>106110</v>
      </c>
      <c r="G130" s="588">
        <v>490563</v>
      </c>
      <c r="H130" s="593">
        <v>360</v>
      </c>
      <c r="I130" s="766">
        <v>590</v>
      </c>
    </row>
    <row r="131" spans="1:9" ht="13.8" thickBot="1">
      <c r="A131" s="587" t="s">
        <v>1137</v>
      </c>
      <c r="B131" s="588">
        <v>1740</v>
      </c>
      <c r="C131" s="588">
        <v>1055</v>
      </c>
      <c r="D131" s="588">
        <v>2800</v>
      </c>
      <c r="E131" s="588"/>
      <c r="F131" s="771" t="s">
        <v>1148</v>
      </c>
      <c r="G131" s="767"/>
      <c r="H131" s="767"/>
      <c r="I131" s="766">
        <v>590</v>
      </c>
    </row>
    <row r="132" spans="1:9" ht="13.8" thickBot="1">
      <c r="A132" s="587" t="s">
        <v>1143</v>
      </c>
      <c r="B132" s="588"/>
      <c r="C132" s="588"/>
      <c r="D132" s="588"/>
      <c r="E132" s="588"/>
      <c r="F132" s="769"/>
      <c r="G132" s="767"/>
      <c r="H132" s="767"/>
      <c r="I132" s="766"/>
    </row>
    <row r="133" spans="1:9" ht="13.8" thickBot="1">
      <c r="A133" s="587" t="s">
        <v>1165</v>
      </c>
      <c r="B133" s="588"/>
      <c r="C133" s="588"/>
      <c r="D133" s="588"/>
      <c r="E133" s="588"/>
      <c r="F133" s="769"/>
      <c r="G133" s="767"/>
      <c r="H133" s="767"/>
      <c r="I133" s="766"/>
    </row>
    <row r="134" spans="1:9" ht="13.8" thickBot="1">
      <c r="A134" s="1068" t="s">
        <v>1158</v>
      </c>
      <c r="B134" s="1068"/>
      <c r="C134" s="1068"/>
      <c r="D134" s="1068"/>
      <c r="E134" s="1068"/>
      <c r="F134" s="1068"/>
      <c r="G134" s="1068"/>
      <c r="H134" s="1068"/>
      <c r="I134" s="1068"/>
    </row>
    <row r="135" spans="1:9" ht="13.8" thickBot="1">
      <c r="A135" s="587" t="s">
        <v>1132</v>
      </c>
      <c r="B135" s="588">
        <v>1400</v>
      </c>
      <c r="C135" s="588">
        <v>830</v>
      </c>
      <c r="D135" s="588">
        <v>2350</v>
      </c>
      <c r="E135" s="588">
        <v>1630</v>
      </c>
      <c r="F135" s="771">
        <v>106110</v>
      </c>
      <c r="G135" s="588">
        <v>490563</v>
      </c>
      <c r="H135" s="770"/>
      <c r="I135" s="766">
        <v>590</v>
      </c>
    </row>
    <row r="136" spans="1:9" ht="13.8" thickBot="1">
      <c r="A136" s="587" t="s">
        <v>1128</v>
      </c>
      <c r="B136" s="588">
        <v>1545</v>
      </c>
      <c r="C136" s="588">
        <v>1100</v>
      </c>
      <c r="D136" s="588">
        <v>2880</v>
      </c>
      <c r="E136" s="588">
        <v>2350</v>
      </c>
      <c r="F136" s="771" t="s">
        <v>1148</v>
      </c>
      <c r="G136" s="767"/>
      <c r="H136" s="767"/>
      <c r="I136" s="766">
        <v>590</v>
      </c>
    </row>
    <row r="137" spans="1:9" ht="13.8" thickBot="1">
      <c r="A137" s="587" t="s">
        <v>1121</v>
      </c>
      <c r="B137" s="588">
        <v>1630</v>
      </c>
      <c r="C137" s="588">
        <v>1070</v>
      </c>
      <c r="D137" s="588">
        <v>2900</v>
      </c>
      <c r="E137" s="588">
        <v>2350</v>
      </c>
      <c r="F137" s="771" t="s">
        <v>1148</v>
      </c>
      <c r="G137" s="767"/>
      <c r="H137" s="767"/>
      <c r="I137" s="766">
        <v>590</v>
      </c>
    </row>
    <row r="138" spans="1:9" ht="13.8" thickBot="1">
      <c r="A138" s="587" t="s">
        <v>1126</v>
      </c>
      <c r="B138" s="588">
        <v>1420</v>
      </c>
      <c r="C138" s="588">
        <v>910</v>
      </c>
      <c r="D138" s="588">
        <v>2400</v>
      </c>
      <c r="E138" s="588">
        <v>1630</v>
      </c>
      <c r="F138" s="771">
        <v>106110</v>
      </c>
      <c r="G138" s="588">
        <v>490563</v>
      </c>
      <c r="H138" s="588">
        <v>230</v>
      </c>
      <c r="I138" s="766">
        <v>590</v>
      </c>
    </row>
    <row r="139" spans="1:9" ht="13.8" thickBot="1">
      <c r="A139" s="587" t="s">
        <v>1140</v>
      </c>
      <c r="B139" s="588">
        <v>1770</v>
      </c>
      <c r="C139" s="588">
        <v>1600</v>
      </c>
      <c r="D139" s="588">
        <v>3000</v>
      </c>
      <c r="E139" s="588"/>
      <c r="F139" s="771" t="s">
        <v>1148</v>
      </c>
      <c r="G139" s="767"/>
      <c r="H139" s="767"/>
      <c r="I139" s="766">
        <v>590</v>
      </c>
    </row>
    <row r="140" spans="1:9" ht="13.8" thickBot="1">
      <c r="A140" s="587" t="s">
        <v>1141</v>
      </c>
      <c r="B140" s="588">
        <v>2060</v>
      </c>
      <c r="C140" s="588">
        <v>1000</v>
      </c>
      <c r="D140" s="588">
        <v>2400</v>
      </c>
      <c r="E140" s="588">
        <v>1985</v>
      </c>
      <c r="F140" s="771" t="s">
        <v>1148</v>
      </c>
      <c r="G140" s="588">
        <v>490563</v>
      </c>
      <c r="H140" s="588">
        <v>280</v>
      </c>
      <c r="I140" s="766">
        <v>590</v>
      </c>
    </row>
    <row r="141" spans="1:9" ht="13.8" thickBot="1">
      <c r="A141" s="587" t="s">
        <v>1145</v>
      </c>
      <c r="B141" s="588">
        <v>1500</v>
      </c>
      <c r="C141" s="588">
        <v>920</v>
      </c>
      <c r="D141" s="588">
        <v>2320</v>
      </c>
      <c r="E141" s="588"/>
      <c r="F141" s="771">
        <v>106110</v>
      </c>
      <c r="G141" s="588">
        <v>490563</v>
      </c>
      <c r="H141" s="593">
        <v>300</v>
      </c>
      <c r="I141" s="766">
        <v>590</v>
      </c>
    </row>
    <row r="142" spans="1:9" ht="13.8" thickBot="1">
      <c r="A142" s="587" t="s">
        <v>1130</v>
      </c>
      <c r="B142" s="588">
        <v>1500</v>
      </c>
      <c r="C142" s="588">
        <v>790</v>
      </c>
      <c r="D142" s="588">
        <v>2320</v>
      </c>
      <c r="E142" s="588"/>
      <c r="F142" s="771">
        <v>106110</v>
      </c>
      <c r="G142" s="588">
        <v>490563</v>
      </c>
      <c r="H142" s="593">
        <v>300</v>
      </c>
      <c r="I142" s="766">
        <v>590</v>
      </c>
    </row>
    <row r="143" spans="1:9" ht="13.8" thickBot="1">
      <c r="A143" s="587" t="s">
        <v>1137</v>
      </c>
      <c r="B143" s="588">
        <v>1450</v>
      </c>
      <c r="C143" s="588">
        <v>1090</v>
      </c>
      <c r="D143" s="588">
        <v>3050</v>
      </c>
      <c r="E143" s="588"/>
      <c r="F143" s="601" t="s">
        <v>1148</v>
      </c>
      <c r="G143" s="767"/>
      <c r="H143" s="767"/>
      <c r="I143" s="766">
        <v>590</v>
      </c>
    </row>
    <row r="144" spans="1:9" ht="13.8" thickBot="1">
      <c r="A144" s="587" t="s">
        <v>1143</v>
      </c>
      <c r="B144" s="588"/>
      <c r="C144" s="588"/>
      <c r="D144" s="588"/>
      <c r="E144" s="588"/>
      <c r="F144" s="601"/>
      <c r="G144" s="767"/>
      <c r="H144" s="767"/>
      <c r="I144" s="766"/>
    </row>
    <row r="145" spans="1:9" ht="13.8" thickBot="1">
      <c r="A145" s="1068" t="s">
        <v>1159</v>
      </c>
      <c r="B145" s="1068"/>
      <c r="C145" s="1068"/>
      <c r="D145" s="1068"/>
      <c r="E145" s="1068"/>
      <c r="F145" s="1068"/>
      <c r="G145" s="1068"/>
      <c r="H145" s="1068"/>
      <c r="I145" s="1068"/>
    </row>
    <row r="146" spans="1:9" ht="13.8" thickBot="1">
      <c r="A146" s="587" t="s">
        <v>1139</v>
      </c>
      <c r="B146" s="588">
        <v>1950</v>
      </c>
      <c r="C146" s="588">
        <v>1200</v>
      </c>
      <c r="D146" s="588">
        <v>3400</v>
      </c>
      <c r="E146" s="588">
        <v>2600</v>
      </c>
      <c r="F146" s="771" t="s">
        <v>1160</v>
      </c>
      <c r="G146" s="767"/>
      <c r="H146" s="767"/>
      <c r="I146" s="766">
        <v>570</v>
      </c>
    </row>
    <row r="147" spans="1:9" ht="13.8" thickBot="1">
      <c r="A147" s="587" t="s">
        <v>1140</v>
      </c>
      <c r="B147" s="588">
        <v>1950</v>
      </c>
      <c r="C147" s="588">
        <v>1200</v>
      </c>
      <c r="D147" s="588">
        <v>3400</v>
      </c>
      <c r="E147" s="588">
        <v>2600</v>
      </c>
      <c r="F147" s="771" t="s">
        <v>1160</v>
      </c>
      <c r="G147" s="767"/>
      <c r="H147" s="767"/>
      <c r="I147" s="766">
        <v>570</v>
      </c>
    </row>
    <row r="148" spans="1:9" ht="13.8" thickBot="1">
      <c r="A148" s="587" t="s">
        <v>1133</v>
      </c>
      <c r="B148" s="588">
        <v>1650</v>
      </c>
      <c r="C148" s="588">
        <v>1000</v>
      </c>
      <c r="D148" s="588">
        <v>2500</v>
      </c>
      <c r="E148" s="588">
        <v>2200</v>
      </c>
      <c r="F148" s="771" t="s">
        <v>1148</v>
      </c>
      <c r="G148" s="588">
        <v>490563</v>
      </c>
      <c r="H148" s="593">
        <v>415</v>
      </c>
      <c r="I148" s="766">
        <v>590</v>
      </c>
    </row>
    <row r="149" spans="1:9" ht="13.8" thickBot="1">
      <c r="A149" s="1068" t="s">
        <v>1161</v>
      </c>
      <c r="B149" s="1068"/>
      <c r="C149" s="1068"/>
      <c r="D149" s="1068"/>
      <c r="E149" s="1068"/>
      <c r="F149" s="1068"/>
      <c r="G149" s="1068"/>
      <c r="H149" s="1068"/>
      <c r="I149" s="1068"/>
    </row>
    <row r="150" spans="1:9" ht="13.8" thickBot="1">
      <c r="A150" s="590" t="s">
        <v>1116</v>
      </c>
      <c r="B150" s="594"/>
      <c r="C150" s="594"/>
      <c r="D150" s="594"/>
      <c r="E150" s="586"/>
      <c r="F150" s="585">
        <v>105160</v>
      </c>
      <c r="G150" s="586">
        <v>490058</v>
      </c>
      <c r="H150" s="593">
        <v>315</v>
      </c>
      <c r="I150" s="766">
        <v>570</v>
      </c>
    </row>
    <row r="151" spans="1:9" ht="13.8" thickBot="1">
      <c r="A151" s="587" t="s">
        <v>1117</v>
      </c>
      <c r="B151" s="588">
        <v>1480</v>
      </c>
      <c r="C151" s="588">
        <v>1000</v>
      </c>
      <c r="D151" s="588">
        <v>2500</v>
      </c>
      <c r="E151" s="588"/>
      <c r="F151" s="771">
        <v>105160</v>
      </c>
      <c r="G151" s="588">
        <v>490058</v>
      </c>
      <c r="H151" s="593">
        <v>315</v>
      </c>
      <c r="I151" s="766">
        <v>570</v>
      </c>
    </row>
    <row r="152" spans="1:9" ht="13.8" thickBot="1">
      <c r="A152" s="587" t="s">
        <v>1118</v>
      </c>
      <c r="B152" s="588">
        <v>2000</v>
      </c>
      <c r="C152" s="588">
        <v>1400</v>
      </c>
      <c r="D152" s="588">
        <v>3700</v>
      </c>
      <c r="E152" s="588"/>
      <c r="F152" s="771" t="s">
        <v>1160</v>
      </c>
      <c r="G152" s="767"/>
      <c r="H152" s="767"/>
      <c r="I152" s="766">
        <v>570</v>
      </c>
    </row>
    <row r="153" spans="1:9" ht="13.8" thickBot="1">
      <c r="A153" s="587" t="s">
        <v>1132</v>
      </c>
      <c r="B153" s="588">
        <v>1410</v>
      </c>
      <c r="C153" s="588">
        <v>900</v>
      </c>
      <c r="D153" s="588">
        <v>2460</v>
      </c>
      <c r="E153" s="588">
        <v>1950</v>
      </c>
      <c r="F153" s="771">
        <v>106110</v>
      </c>
      <c r="G153" s="588">
        <v>490058</v>
      </c>
      <c r="H153" s="588">
        <v>220</v>
      </c>
      <c r="I153" s="766">
        <v>590</v>
      </c>
    </row>
    <row r="154" spans="1:9" ht="13.8" thickBot="1">
      <c r="A154" s="587" t="s">
        <v>1126</v>
      </c>
      <c r="B154" s="588">
        <v>1500</v>
      </c>
      <c r="C154" s="588">
        <v>920</v>
      </c>
      <c r="D154" s="588">
        <v>2440</v>
      </c>
      <c r="E154" s="588">
        <v>1950</v>
      </c>
      <c r="F154" s="771">
        <v>106110</v>
      </c>
      <c r="G154" s="588">
        <v>490058</v>
      </c>
      <c r="H154" s="593">
        <v>220</v>
      </c>
      <c r="I154" s="766">
        <v>590</v>
      </c>
    </row>
    <row r="155" spans="1:9" ht="13.8" thickBot="1">
      <c r="A155" s="587" t="s">
        <v>1157</v>
      </c>
      <c r="B155" s="588">
        <v>1900</v>
      </c>
      <c r="C155" s="588">
        <v>1050</v>
      </c>
      <c r="D155" s="588">
        <v>2900</v>
      </c>
      <c r="E155" s="588">
        <v>2080</v>
      </c>
      <c r="F155" s="771" t="s">
        <v>1162</v>
      </c>
      <c r="G155" s="588">
        <v>105051</v>
      </c>
      <c r="H155" s="593">
        <v>290</v>
      </c>
      <c r="I155" s="766">
        <v>570</v>
      </c>
    </row>
    <row r="156" spans="1:9" ht="13.8" thickBot="1">
      <c r="A156" s="587" t="s">
        <v>1143</v>
      </c>
      <c r="B156" s="588">
        <v>1760</v>
      </c>
      <c r="C156" s="588">
        <v>1130</v>
      </c>
      <c r="D156" s="588">
        <v>3530</v>
      </c>
      <c r="E156" s="588">
        <v>2860</v>
      </c>
      <c r="F156" s="771" t="s">
        <v>1160</v>
      </c>
      <c r="G156" s="767"/>
      <c r="H156" s="767"/>
      <c r="I156" s="766">
        <v>570</v>
      </c>
    </row>
    <row r="157" spans="1:9" ht="13.8" thickBot="1">
      <c r="A157" s="587" t="s">
        <v>1141</v>
      </c>
      <c r="B157" s="588">
        <v>1985</v>
      </c>
      <c r="C157" s="588">
        <v>1000</v>
      </c>
      <c r="D157" s="588">
        <v>2450</v>
      </c>
      <c r="E157" s="588">
        <v>2080</v>
      </c>
      <c r="F157" s="771">
        <v>105160</v>
      </c>
      <c r="G157" s="588">
        <v>490563</v>
      </c>
      <c r="H157" s="593">
        <v>290</v>
      </c>
      <c r="I157" s="766">
        <v>570</v>
      </c>
    </row>
    <row r="158" spans="1:9" ht="13.8" thickBot="1">
      <c r="A158" s="587" t="s">
        <v>1130</v>
      </c>
      <c r="B158" s="588">
        <v>1660</v>
      </c>
      <c r="C158" s="588">
        <v>970</v>
      </c>
      <c r="D158" s="588">
        <v>2460</v>
      </c>
      <c r="E158" s="588"/>
      <c r="F158" s="771">
        <v>105160</v>
      </c>
      <c r="G158" s="588">
        <v>490058</v>
      </c>
      <c r="H158" s="588">
        <v>400</v>
      </c>
      <c r="I158" s="766">
        <v>570</v>
      </c>
    </row>
    <row r="159" spans="1:9" ht="13.8" thickBot="1">
      <c r="A159" s="587" t="s">
        <v>1147</v>
      </c>
      <c r="B159" s="588"/>
      <c r="C159" s="588"/>
      <c r="D159" s="588"/>
      <c r="E159" s="588"/>
      <c r="F159" s="771">
        <v>105160</v>
      </c>
      <c r="G159" s="588">
        <v>490058</v>
      </c>
      <c r="H159" s="593">
        <v>370</v>
      </c>
      <c r="I159" s="766">
        <v>570</v>
      </c>
    </row>
    <row r="160" spans="1:9" ht="13.8" thickBot="1">
      <c r="A160" s="587" t="s">
        <v>1137</v>
      </c>
      <c r="B160" s="588">
        <v>1655</v>
      </c>
      <c r="C160" s="588">
        <v>1180</v>
      </c>
      <c r="D160" s="588">
        <v>3160</v>
      </c>
      <c r="E160" s="588"/>
      <c r="F160" s="771" t="s">
        <v>1160</v>
      </c>
      <c r="G160" s="767"/>
      <c r="H160" s="767"/>
      <c r="I160" s="766">
        <v>570</v>
      </c>
    </row>
    <row r="161" spans="1:9" ht="13.8" thickBot="1">
      <c r="A161" s="587" t="s">
        <v>1128</v>
      </c>
      <c r="B161" s="588">
        <v>1655</v>
      </c>
      <c r="C161" s="588">
        <v>1180</v>
      </c>
      <c r="D161" s="588">
        <v>3160</v>
      </c>
      <c r="E161" s="588"/>
      <c r="F161" s="771" t="s">
        <v>1160</v>
      </c>
      <c r="G161" s="767"/>
      <c r="H161" s="767"/>
      <c r="I161" s="766">
        <v>570</v>
      </c>
    </row>
    <row r="162" spans="1:9" ht="13.8" thickBot="1">
      <c r="A162" s="587" t="s">
        <v>1121</v>
      </c>
      <c r="B162" s="588">
        <v>1655</v>
      </c>
      <c r="C162" s="588">
        <v>1180</v>
      </c>
      <c r="D162" s="588">
        <v>3160</v>
      </c>
      <c r="E162" s="588"/>
      <c r="F162" s="771" t="s">
        <v>1160</v>
      </c>
      <c r="G162" s="767"/>
      <c r="H162" s="767"/>
      <c r="I162" s="766">
        <v>570</v>
      </c>
    </row>
    <row r="163" spans="1:9" ht="13.8" thickBot="1">
      <c r="A163" s="1068" t="s">
        <v>1163</v>
      </c>
      <c r="B163" s="1068"/>
      <c r="C163" s="1068"/>
      <c r="D163" s="1068"/>
      <c r="E163" s="1068"/>
      <c r="F163" s="1068"/>
      <c r="G163" s="1068"/>
      <c r="H163" s="1068"/>
      <c r="I163" s="1068"/>
    </row>
    <row r="164" spans="1:9" ht="13.8" thickBot="1">
      <c r="A164" s="587" t="s">
        <v>1130</v>
      </c>
      <c r="B164" s="588">
        <v>1750</v>
      </c>
      <c r="C164" s="588">
        <v>980</v>
      </c>
      <c r="D164" s="588">
        <v>2640</v>
      </c>
      <c r="E164" s="588">
        <v>2400</v>
      </c>
      <c r="F164" s="771" t="s">
        <v>1148</v>
      </c>
      <c r="G164" s="588">
        <v>490563</v>
      </c>
      <c r="H164" s="588">
        <v>400</v>
      </c>
      <c r="I164" s="766">
        <v>590</v>
      </c>
    </row>
    <row r="165" spans="1:9" ht="13.8" thickBot="1">
      <c r="A165" s="587" t="s">
        <v>1118</v>
      </c>
      <c r="B165" s="588">
        <v>1995</v>
      </c>
      <c r="C165" s="588">
        <v>1400</v>
      </c>
      <c r="D165" s="588">
        <v>3720</v>
      </c>
      <c r="E165" s="588">
        <v>3640</v>
      </c>
      <c r="F165" s="591" t="s">
        <v>1602</v>
      </c>
      <c r="G165" s="767"/>
      <c r="H165" s="767"/>
      <c r="I165" s="766"/>
    </row>
    <row r="166" spans="1:9" ht="13.8" thickBot="1">
      <c r="A166" s="587" t="s">
        <v>1137</v>
      </c>
      <c r="B166" s="588">
        <v>1950</v>
      </c>
      <c r="C166" s="588">
        <v>1190</v>
      </c>
      <c r="D166" s="588">
        <v>3320</v>
      </c>
      <c r="E166" s="588">
        <v>2760</v>
      </c>
      <c r="F166" s="771" t="s">
        <v>1160</v>
      </c>
      <c r="G166" s="767"/>
      <c r="H166" s="767"/>
      <c r="I166" s="766">
        <v>570</v>
      </c>
    </row>
    <row r="167" spans="1:9" ht="13.8" thickBot="1">
      <c r="A167" s="587" t="s">
        <v>1140</v>
      </c>
      <c r="B167" s="588">
        <v>1950</v>
      </c>
      <c r="C167" s="588">
        <v>1200</v>
      </c>
      <c r="D167" s="588">
        <v>3500</v>
      </c>
      <c r="E167" s="588">
        <v>2840</v>
      </c>
      <c r="F167" s="771" t="s">
        <v>1160</v>
      </c>
      <c r="G167" s="767"/>
      <c r="H167" s="767"/>
      <c r="I167" s="766">
        <v>570</v>
      </c>
    </row>
    <row r="168" spans="1:9" ht="13.8" thickBot="1">
      <c r="A168" s="587" t="s">
        <v>1117</v>
      </c>
      <c r="B168" s="588">
        <v>1855</v>
      </c>
      <c r="C168" s="588">
        <v>1100</v>
      </c>
      <c r="D168" s="588">
        <v>2900</v>
      </c>
      <c r="E168" s="588">
        <v>2820</v>
      </c>
      <c r="F168" s="771" t="s">
        <v>1162</v>
      </c>
      <c r="G168" s="588">
        <v>105051</v>
      </c>
      <c r="H168" s="588">
        <v>340</v>
      </c>
      <c r="I168" s="766">
        <v>570</v>
      </c>
    </row>
    <row r="169" spans="1:9" ht="13.8" thickBot="1">
      <c r="A169" s="587" t="s">
        <v>1164</v>
      </c>
      <c r="B169" s="588">
        <v>1820</v>
      </c>
      <c r="C169" s="588">
        <v>1170</v>
      </c>
      <c r="D169" s="588">
        <v>3450</v>
      </c>
      <c r="E169" s="588">
        <v>3000</v>
      </c>
      <c r="F169" s="771" t="s">
        <v>1160</v>
      </c>
      <c r="G169" s="767"/>
      <c r="H169" s="767"/>
      <c r="I169" s="766">
        <v>570</v>
      </c>
    </row>
    <row r="170" spans="1:9" ht="13.8" thickBot="1">
      <c r="A170" s="587" t="s">
        <v>1133</v>
      </c>
      <c r="B170" s="588">
        <v>1800</v>
      </c>
      <c r="C170" s="588">
        <v>1050</v>
      </c>
      <c r="D170" s="588">
        <v>2600</v>
      </c>
      <c r="E170" s="588">
        <v>2360</v>
      </c>
      <c r="F170" s="771" t="s">
        <v>1162</v>
      </c>
      <c r="G170" s="588">
        <v>490563</v>
      </c>
      <c r="H170" s="770"/>
      <c r="I170" s="766">
        <v>570</v>
      </c>
    </row>
    <row r="171" spans="1:9" ht="13.8" thickBot="1">
      <c r="A171" s="587" t="s">
        <v>1142</v>
      </c>
      <c r="B171" s="588">
        <v>1800</v>
      </c>
      <c r="C171" s="588">
        <v>1050</v>
      </c>
      <c r="D171" s="588">
        <v>2600</v>
      </c>
      <c r="E171" s="588">
        <v>2360</v>
      </c>
      <c r="F171" s="771" t="s">
        <v>1162</v>
      </c>
      <c r="G171" s="588">
        <v>490563</v>
      </c>
      <c r="H171" s="770"/>
      <c r="I171" s="766">
        <v>570</v>
      </c>
    </row>
    <row r="172" spans="1:9" ht="13.8" thickBot="1">
      <c r="A172" s="587" t="s">
        <v>1116</v>
      </c>
      <c r="B172" s="588">
        <v>1900</v>
      </c>
      <c r="C172" s="588">
        <v>1050</v>
      </c>
      <c r="D172" s="588">
        <v>2900</v>
      </c>
      <c r="E172" s="588">
        <v>2820</v>
      </c>
      <c r="F172" s="771" t="s">
        <v>1162</v>
      </c>
      <c r="G172" s="588">
        <v>105051</v>
      </c>
      <c r="H172" s="588">
        <v>400</v>
      </c>
      <c r="I172" s="766">
        <v>570</v>
      </c>
    </row>
    <row r="173" spans="1:9" ht="13.8" thickBot="1">
      <c r="A173" s="587" t="s">
        <v>1141</v>
      </c>
      <c r="B173" s="588">
        <v>1660</v>
      </c>
      <c r="C173" s="588">
        <v>975</v>
      </c>
      <c r="D173" s="588">
        <v>2520</v>
      </c>
      <c r="E173" s="588">
        <v>2220</v>
      </c>
      <c r="F173" s="771" t="s">
        <v>1603</v>
      </c>
      <c r="G173" s="588">
        <v>490563</v>
      </c>
      <c r="H173" s="588">
        <v>275</v>
      </c>
      <c r="I173" s="766">
        <v>570</v>
      </c>
    </row>
    <row r="174" spans="1:9" ht="13.8" thickBot="1">
      <c r="A174" s="587" t="s">
        <v>1165</v>
      </c>
      <c r="B174" s="588">
        <v>1900</v>
      </c>
      <c r="C174" s="588">
        <v>1200</v>
      </c>
      <c r="D174" s="588">
        <v>3540</v>
      </c>
      <c r="E174" s="588">
        <v>3000</v>
      </c>
      <c r="F174" s="771" t="s">
        <v>1160</v>
      </c>
      <c r="G174" s="767"/>
      <c r="H174" s="767"/>
      <c r="I174" s="766">
        <v>570</v>
      </c>
    </row>
    <row r="175" spans="1:9" ht="13.8" thickBot="1">
      <c r="A175" s="587" t="s">
        <v>1121</v>
      </c>
      <c r="B175" s="588">
        <v>1655</v>
      </c>
      <c r="C175" s="588">
        <v>1180</v>
      </c>
      <c r="D175" s="588">
        <v>3200</v>
      </c>
      <c r="E175" s="588"/>
      <c r="F175" s="771" t="s">
        <v>1160</v>
      </c>
      <c r="G175" s="767"/>
      <c r="H175" s="767"/>
      <c r="I175" s="766">
        <v>570</v>
      </c>
    </row>
    <row r="176" spans="1:9" ht="13.8" thickBot="1">
      <c r="A176" s="587" t="s">
        <v>1154</v>
      </c>
      <c r="B176" s="588">
        <v>1800</v>
      </c>
      <c r="C176" s="588">
        <v>960</v>
      </c>
      <c r="D176" s="588">
        <v>2650</v>
      </c>
      <c r="E176" s="588"/>
      <c r="F176" s="771">
        <v>105160</v>
      </c>
      <c r="G176" s="588">
        <v>490563</v>
      </c>
      <c r="H176" s="593">
        <v>350</v>
      </c>
      <c r="I176" s="766">
        <v>570</v>
      </c>
    </row>
    <row r="177" spans="1:9" ht="13.8" thickBot="1">
      <c r="A177" s="1067" t="s">
        <v>1166</v>
      </c>
      <c r="B177" s="1067"/>
      <c r="C177" s="1067"/>
      <c r="D177" s="1067"/>
      <c r="E177" s="1067"/>
      <c r="F177" s="1067"/>
      <c r="G177" s="1067"/>
      <c r="H177" s="1067"/>
      <c r="I177" s="1067"/>
    </row>
    <row r="178" spans="1:9" ht="13.8" thickBot="1">
      <c r="A178" s="587" t="s">
        <v>1133</v>
      </c>
      <c r="B178" s="770"/>
      <c r="C178" s="770"/>
      <c r="D178" s="770"/>
      <c r="E178" s="770"/>
      <c r="F178" s="769"/>
      <c r="G178" s="770"/>
      <c r="H178" s="770"/>
      <c r="I178" s="766"/>
    </row>
    <row r="179" spans="1:9" ht="13.8" thickBot="1">
      <c r="A179" s="1068" t="s">
        <v>1167</v>
      </c>
      <c r="B179" s="1068"/>
      <c r="C179" s="1068"/>
      <c r="D179" s="1068"/>
      <c r="E179" s="1068"/>
      <c r="F179" s="1068"/>
      <c r="G179" s="1068"/>
      <c r="H179" s="1068"/>
      <c r="I179" s="1068"/>
    </row>
    <row r="180" spans="1:9" ht="13.8" thickBot="1">
      <c r="A180" s="587" t="s">
        <v>1116</v>
      </c>
      <c r="B180" s="588">
        <v>1850</v>
      </c>
      <c r="C180" s="588">
        <v>1100</v>
      </c>
      <c r="D180" s="588">
        <v>2900</v>
      </c>
      <c r="E180" s="588">
        <v>3090</v>
      </c>
      <c r="F180" s="771">
        <v>105160</v>
      </c>
      <c r="G180" s="588">
        <v>105051</v>
      </c>
      <c r="H180" s="588">
        <v>345</v>
      </c>
      <c r="I180" s="766">
        <v>570</v>
      </c>
    </row>
    <row r="181" spans="1:9" ht="13.8" thickBot="1">
      <c r="A181" s="587" t="s">
        <v>1154</v>
      </c>
      <c r="B181" s="588">
        <v>1700</v>
      </c>
      <c r="C181" s="588">
        <v>1200</v>
      </c>
      <c r="D181" s="588">
        <v>2950</v>
      </c>
      <c r="E181" s="588">
        <v>3200</v>
      </c>
      <c r="F181" s="771">
        <v>105160</v>
      </c>
      <c r="G181" s="588">
        <v>105051</v>
      </c>
      <c r="H181" s="770"/>
      <c r="I181" s="766">
        <v>570</v>
      </c>
    </row>
    <row r="182" spans="1:9" ht="13.8" thickBot="1">
      <c r="A182" s="587" t="s">
        <v>1155</v>
      </c>
      <c r="B182" s="588"/>
      <c r="C182" s="588"/>
      <c r="D182" s="588"/>
      <c r="E182" s="588"/>
      <c r="F182" s="771">
        <v>105160</v>
      </c>
      <c r="G182" s="588">
        <v>105051</v>
      </c>
      <c r="H182" s="770"/>
      <c r="I182" s="766">
        <v>570</v>
      </c>
    </row>
    <row r="183" spans="1:9" ht="13.8" thickBot="1">
      <c r="A183" s="587" t="s">
        <v>1118</v>
      </c>
      <c r="B183" s="588">
        <v>2020</v>
      </c>
      <c r="C183" s="588">
        <v>1400</v>
      </c>
      <c r="D183" s="588">
        <v>3700</v>
      </c>
      <c r="E183" s="588">
        <v>3700</v>
      </c>
      <c r="F183" s="771" t="s">
        <v>1602</v>
      </c>
      <c r="G183" s="767"/>
      <c r="H183" s="767"/>
      <c r="I183" s="766"/>
    </row>
    <row r="184" spans="1:9" ht="13.8" thickBot="1">
      <c r="A184" s="587" t="s">
        <v>1164</v>
      </c>
      <c r="B184" s="588">
        <v>1950</v>
      </c>
      <c r="C184" s="588">
        <v>1400</v>
      </c>
      <c r="D184" s="588">
        <v>3900</v>
      </c>
      <c r="E184" s="588">
        <v>4500</v>
      </c>
      <c r="F184" s="601" t="s">
        <v>863</v>
      </c>
      <c r="G184" s="767"/>
      <c r="H184" s="767"/>
      <c r="I184" s="766"/>
    </row>
    <row r="185" spans="1:9" ht="13.8" thickBot="1">
      <c r="A185" s="587" t="s">
        <v>1147</v>
      </c>
      <c r="B185" s="588">
        <v>1900</v>
      </c>
      <c r="C185" s="588">
        <v>1130</v>
      </c>
      <c r="D185" s="588">
        <v>2650</v>
      </c>
      <c r="E185" s="588">
        <v>3060</v>
      </c>
      <c r="F185" s="771">
        <v>105160</v>
      </c>
      <c r="G185" s="588">
        <v>490048</v>
      </c>
      <c r="H185" s="770"/>
      <c r="I185" s="766">
        <v>570</v>
      </c>
    </row>
    <row r="186" spans="1:9" ht="13.8" thickBot="1">
      <c r="A186" s="587" t="s">
        <v>1132</v>
      </c>
      <c r="B186" s="588">
        <v>1820</v>
      </c>
      <c r="C186" s="588">
        <v>990</v>
      </c>
      <c r="D186" s="588">
        <v>2900</v>
      </c>
      <c r="E186" s="588"/>
      <c r="F186" s="771" t="s">
        <v>1162</v>
      </c>
      <c r="G186" s="767"/>
      <c r="H186" s="767"/>
      <c r="I186" s="766">
        <v>570</v>
      </c>
    </row>
    <row r="187" spans="1:9" ht="13.8" thickBot="1">
      <c r="A187" s="587" t="s">
        <v>1143</v>
      </c>
      <c r="B187" s="588">
        <v>1900</v>
      </c>
      <c r="C187" s="588">
        <v>1200</v>
      </c>
      <c r="D187" s="588">
        <v>3700</v>
      </c>
      <c r="E187" s="588">
        <v>3370</v>
      </c>
      <c r="F187" s="771" t="s">
        <v>1602</v>
      </c>
      <c r="G187" s="767"/>
      <c r="H187" s="767"/>
      <c r="I187" s="766"/>
    </row>
    <row r="188" spans="1:9" ht="13.8" thickBot="1">
      <c r="A188" s="587" t="s">
        <v>1141</v>
      </c>
      <c r="B188" s="588">
        <v>2100</v>
      </c>
      <c r="C188" s="588">
        <v>1100</v>
      </c>
      <c r="D188" s="588">
        <v>2700</v>
      </c>
      <c r="E188" s="588">
        <v>2600</v>
      </c>
      <c r="F188" s="771" t="s">
        <v>1162</v>
      </c>
      <c r="G188" s="588">
        <v>105051</v>
      </c>
      <c r="H188" s="588">
        <v>290</v>
      </c>
      <c r="I188" s="766">
        <v>570</v>
      </c>
    </row>
    <row r="189" spans="1:9" ht="13.8" thickBot="1">
      <c r="A189" s="587" t="s">
        <v>1157</v>
      </c>
      <c r="B189" s="588"/>
      <c r="C189" s="588"/>
      <c r="D189" s="588"/>
      <c r="E189" s="588"/>
      <c r="F189" s="771" t="s">
        <v>1162</v>
      </c>
      <c r="G189" s="588">
        <v>105051</v>
      </c>
      <c r="H189" s="588">
        <v>290</v>
      </c>
      <c r="I189" s="766">
        <v>570</v>
      </c>
    </row>
    <row r="190" spans="1:9" ht="13.8" thickBot="1">
      <c r="A190" s="587" t="s">
        <v>1130</v>
      </c>
      <c r="B190" s="588">
        <v>1650</v>
      </c>
      <c r="C190" s="588">
        <v>900</v>
      </c>
      <c r="D190" s="588">
        <v>2900</v>
      </c>
      <c r="E190" s="588">
        <v>2900</v>
      </c>
      <c r="F190" s="771">
        <v>105160</v>
      </c>
      <c r="G190" s="588">
        <v>105051</v>
      </c>
      <c r="H190" s="588">
        <v>335</v>
      </c>
      <c r="I190" s="766">
        <v>570</v>
      </c>
    </row>
    <row r="191" spans="1:9" ht="13.8" thickBot="1">
      <c r="A191" s="587" t="s">
        <v>1126</v>
      </c>
      <c r="B191" s="588">
        <v>1740</v>
      </c>
      <c r="C191" s="588">
        <v>940</v>
      </c>
      <c r="D191" s="588">
        <v>2850</v>
      </c>
      <c r="E191" s="588">
        <v>2450</v>
      </c>
      <c r="F191" s="771">
        <v>105160</v>
      </c>
      <c r="G191" s="588">
        <v>105051</v>
      </c>
      <c r="H191" s="588">
        <v>225</v>
      </c>
      <c r="I191" s="766">
        <v>570</v>
      </c>
    </row>
    <row r="192" spans="1:9" ht="13.8" thickBot="1">
      <c r="A192" s="587" t="s">
        <v>1132</v>
      </c>
      <c r="B192" s="588"/>
      <c r="C192" s="588"/>
      <c r="D192" s="588"/>
      <c r="E192" s="588"/>
      <c r="F192" s="771">
        <v>105160</v>
      </c>
      <c r="G192" s="588">
        <v>105051</v>
      </c>
      <c r="H192" s="770"/>
      <c r="I192" s="766">
        <v>570</v>
      </c>
    </row>
    <row r="193" spans="1:9" ht="13.8" thickBot="1">
      <c r="A193" s="587" t="s">
        <v>1147</v>
      </c>
      <c r="B193" s="588"/>
      <c r="C193" s="588"/>
      <c r="D193" s="588"/>
      <c r="E193" s="588"/>
      <c r="F193" s="771">
        <v>105160</v>
      </c>
      <c r="G193" s="588">
        <v>490058</v>
      </c>
      <c r="H193" s="593">
        <v>370</v>
      </c>
      <c r="I193" s="766">
        <v>570</v>
      </c>
    </row>
    <row r="194" spans="1:9" ht="13.8" thickBot="1">
      <c r="A194" s="587" t="s">
        <v>1133</v>
      </c>
      <c r="B194" s="588">
        <v>2300</v>
      </c>
      <c r="C194" s="588">
        <v>1400</v>
      </c>
      <c r="D194" s="588">
        <v>2730</v>
      </c>
      <c r="E194" s="588">
        <v>2500</v>
      </c>
      <c r="F194" s="601" t="s">
        <v>1162</v>
      </c>
      <c r="G194" s="593">
        <v>490060</v>
      </c>
      <c r="H194" s="588">
        <v>360</v>
      </c>
      <c r="I194" s="766">
        <v>570</v>
      </c>
    </row>
    <row r="195" spans="1:9" ht="13.8" thickBot="1">
      <c r="A195" s="587" t="s">
        <v>1137</v>
      </c>
      <c r="B195" s="588">
        <v>2050</v>
      </c>
      <c r="C195" s="588">
        <v>1460</v>
      </c>
      <c r="D195" s="588">
        <v>3760</v>
      </c>
      <c r="E195" s="588">
        <v>3900</v>
      </c>
      <c r="F195" s="601" t="s">
        <v>863</v>
      </c>
      <c r="G195" s="767"/>
      <c r="H195" s="767"/>
      <c r="I195" s="766"/>
    </row>
    <row r="196" spans="1:9" ht="13.8" thickBot="1">
      <c r="A196" s="1067" t="s">
        <v>1168</v>
      </c>
      <c r="B196" s="1067"/>
      <c r="C196" s="1067"/>
      <c r="D196" s="1067"/>
      <c r="E196" s="1067"/>
      <c r="F196" s="1067"/>
      <c r="G196" s="1067"/>
      <c r="H196" s="1067"/>
      <c r="I196" s="1067"/>
    </row>
    <row r="197" spans="1:9" ht="13.8" thickBot="1">
      <c r="A197" s="587" t="s">
        <v>1126</v>
      </c>
      <c r="B197" s="588">
        <v>2000</v>
      </c>
      <c r="C197" s="588">
        <v>1400</v>
      </c>
      <c r="D197" s="588">
        <v>2990</v>
      </c>
      <c r="E197" s="588">
        <v>3000</v>
      </c>
      <c r="F197" s="771" t="s">
        <v>1162</v>
      </c>
      <c r="G197" s="588">
        <v>490060</v>
      </c>
      <c r="H197" s="770"/>
      <c r="I197" s="766">
        <v>570</v>
      </c>
    </row>
    <row r="198" spans="1:9" ht="13.8" thickBot="1">
      <c r="A198" s="587" t="s">
        <v>1116</v>
      </c>
      <c r="B198" s="588">
        <v>1900</v>
      </c>
      <c r="C198" s="588">
        <v>1130</v>
      </c>
      <c r="D198" s="588">
        <v>3000</v>
      </c>
      <c r="E198" s="588"/>
      <c r="F198" s="771" t="s">
        <v>1162</v>
      </c>
      <c r="G198" s="588">
        <v>105051</v>
      </c>
      <c r="H198" s="588">
        <v>445</v>
      </c>
      <c r="I198" s="766">
        <v>570</v>
      </c>
    </row>
    <row r="199" spans="1:9" ht="13.8" thickBot="1">
      <c r="A199" s="587" t="s">
        <v>1164</v>
      </c>
      <c r="B199" s="588">
        <v>1970</v>
      </c>
      <c r="C199" s="588">
        <v>1400</v>
      </c>
      <c r="D199" s="588">
        <v>3900</v>
      </c>
      <c r="E199" s="588">
        <v>4600</v>
      </c>
      <c r="F199" s="771" t="s">
        <v>863</v>
      </c>
      <c r="G199" s="767"/>
      <c r="H199" s="767"/>
      <c r="I199" s="766"/>
    </row>
    <row r="200" spans="1:9" ht="13.8" thickBot="1">
      <c r="A200" s="587" t="s">
        <v>1130</v>
      </c>
      <c r="B200" s="588">
        <v>2000</v>
      </c>
      <c r="C200" s="588">
        <v>1370</v>
      </c>
      <c r="D200" s="588">
        <v>3230</v>
      </c>
      <c r="E200" s="588"/>
      <c r="F200" s="771" t="s">
        <v>1160</v>
      </c>
      <c r="G200" s="588">
        <v>490060</v>
      </c>
      <c r="H200" s="770"/>
      <c r="I200" s="766">
        <v>570</v>
      </c>
    </row>
    <row r="201" spans="1:9" ht="13.8" thickBot="1">
      <c r="A201" s="587" t="s">
        <v>1147</v>
      </c>
      <c r="B201" s="588">
        <v>1650</v>
      </c>
      <c r="C201" s="588">
        <v>1130</v>
      </c>
      <c r="D201" s="588">
        <v>2650</v>
      </c>
      <c r="E201" s="588"/>
      <c r="F201" s="771" t="s">
        <v>1162</v>
      </c>
      <c r="G201" s="588">
        <v>490058</v>
      </c>
      <c r="H201" s="593">
        <v>370</v>
      </c>
      <c r="I201" s="766">
        <v>570</v>
      </c>
    </row>
    <row r="202" spans="1:9" ht="13.8" thickBot="1">
      <c r="A202" s="587" t="s">
        <v>1117</v>
      </c>
      <c r="B202" s="588">
        <v>1900</v>
      </c>
      <c r="C202" s="588">
        <v>1160</v>
      </c>
      <c r="D202" s="588">
        <v>2980</v>
      </c>
      <c r="E202" s="588"/>
      <c r="F202" s="771" t="s">
        <v>1162</v>
      </c>
      <c r="G202" s="588">
        <v>105051</v>
      </c>
      <c r="H202" s="588">
        <v>435</v>
      </c>
      <c r="I202" s="766">
        <v>570</v>
      </c>
    </row>
    <row r="203" spans="1:9" ht="13.8" thickBot="1">
      <c r="A203" s="587" t="s">
        <v>1143</v>
      </c>
      <c r="B203" s="588">
        <v>2260</v>
      </c>
      <c r="C203" s="588">
        <v>1580</v>
      </c>
      <c r="D203" s="588">
        <v>3900</v>
      </c>
      <c r="E203" s="588">
        <v>3435</v>
      </c>
      <c r="F203" s="771" t="s">
        <v>863</v>
      </c>
      <c r="G203" s="767"/>
      <c r="H203" s="767"/>
      <c r="I203" s="766"/>
    </row>
    <row r="204" spans="1:9" ht="13.8" thickBot="1">
      <c r="A204" s="587" t="s">
        <v>1141</v>
      </c>
      <c r="B204" s="588">
        <v>1110</v>
      </c>
      <c r="C204" s="588">
        <v>1900</v>
      </c>
      <c r="D204" s="588">
        <v>2970</v>
      </c>
      <c r="E204" s="588">
        <v>3000</v>
      </c>
      <c r="F204" s="771" t="s">
        <v>1162</v>
      </c>
      <c r="G204" s="588">
        <v>105051</v>
      </c>
      <c r="H204" s="588">
        <v>400</v>
      </c>
      <c r="I204" s="766">
        <v>570</v>
      </c>
    </row>
    <row r="205" spans="1:9" ht="13.8" thickBot="1">
      <c r="A205" s="587" t="s">
        <v>1133</v>
      </c>
      <c r="B205" s="588">
        <v>2300</v>
      </c>
      <c r="C205" s="588">
        <v>1295</v>
      </c>
      <c r="D205" s="588">
        <v>2800</v>
      </c>
      <c r="E205" s="588">
        <v>3750</v>
      </c>
      <c r="F205" s="771" t="s">
        <v>1602</v>
      </c>
      <c r="G205" s="588">
        <v>490763</v>
      </c>
      <c r="H205" s="588">
        <v>400</v>
      </c>
      <c r="I205" s="766"/>
    </row>
    <row r="206" spans="1:9" ht="13.8" thickBot="1">
      <c r="A206" s="587" t="s">
        <v>1154</v>
      </c>
      <c r="B206" s="588"/>
      <c r="C206" s="588"/>
      <c r="D206" s="588"/>
      <c r="E206" s="588"/>
      <c r="F206" s="769"/>
      <c r="G206" s="770"/>
      <c r="H206" s="770"/>
      <c r="I206" s="766"/>
    </row>
    <row r="207" spans="1:9" ht="13.8" thickBot="1">
      <c r="A207" s="587" t="s">
        <v>1169</v>
      </c>
      <c r="B207" s="588"/>
      <c r="C207" s="588"/>
      <c r="D207" s="588"/>
      <c r="E207" s="588"/>
      <c r="F207" s="769"/>
      <c r="G207" s="770"/>
      <c r="H207" s="770"/>
      <c r="I207" s="766"/>
    </row>
    <row r="208" spans="1:9" ht="13.8" thickBot="1">
      <c r="A208" s="587" t="s">
        <v>1137</v>
      </c>
      <c r="B208" s="588"/>
      <c r="C208" s="588"/>
      <c r="D208" s="588"/>
      <c r="E208" s="588"/>
      <c r="F208" s="769"/>
      <c r="G208" s="767"/>
      <c r="H208" s="767"/>
      <c r="I208" s="766"/>
    </row>
    <row r="209" spans="1:9" ht="13.8" thickBot="1">
      <c r="A209" s="1067" t="s">
        <v>1170</v>
      </c>
      <c r="B209" s="1067"/>
      <c r="C209" s="1067"/>
      <c r="D209" s="1067"/>
      <c r="E209" s="1067"/>
      <c r="F209" s="1067"/>
      <c r="G209" s="1067"/>
      <c r="H209" s="1067"/>
      <c r="I209" s="1067"/>
    </row>
    <row r="210" spans="1:9" ht="13.8" thickBot="1">
      <c r="A210" s="578" t="s">
        <v>1141</v>
      </c>
      <c r="B210" s="770"/>
      <c r="C210" s="770"/>
      <c r="D210" s="770"/>
      <c r="E210" s="770"/>
      <c r="F210" s="769"/>
      <c r="G210" s="770"/>
      <c r="H210" s="770"/>
      <c r="I210" s="766"/>
    </row>
    <row r="211" spans="1:9" ht="13.8" thickBot="1">
      <c r="A211" s="578" t="s">
        <v>1137</v>
      </c>
      <c r="B211" s="588"/>
      <c r="C211" s="588"/>
      <c r="D211" s="588"/>
      <c r="E211" s="588"/>
      <c r="F211" s="769"/>
      <c r="G211" s="767"/>
      <c r="H211" s="767"/>
      <c r="I211" s="766"/>
    </row>
    <row r="212" spans="1:9" ht="13.8" thickBot="1">
      <c r="A212" s="578" t="s">
        <v>1143</v>
      </c>
      <c r="B212" s="588"/>
      <c r="C212" s="588"/>
      <c r="D212" s="588"/>
      <c r="E212" s="588"/>
      <c r="F212" s="769"/>
      <c r="G212" s="767"/>
      <c r="H212" s="767"/>
      <c r="I212" s="766"/>
    </row>
    <row r="213" spans="1:9" ht="13.8" thickBot="1">
      <c r="A213" s="1067" t="s">
        <v>1171</v>
      </c>
      <c r="B213" s="1067"/>
      <c r="C213" s="1067"/>
      <c r="D213" s="1067"/>
      <c r="E213" s="1067"/>
      <c r="F213" s="1067"/>
      <c r="G213" s="1067"/>
      <c r="H213" s="1067"/>
      <c r="I213" s="1067"/>
    </row>
    <row r="214" spans="1:9" ht="13.8" thickBot="1">
      <c r="A214" s="578" t="s">
        <v>1141</v>
      </c>
      <c r="B214" s="593">
        <v>2200</v>
      </c>
      <c r="C214" s="593">
        <v>1100</v>
      </c>
      <c r="D214" s="593">
        <v>3200</v>
      </c>
      <c r="E214" s="593">
        <v>3000</v>
      </c>
      <c r="F214" s="601" t="s">
        <v>1162</v>
      </c>
      <c r="G214" s="593">
        <v>490763</v>
      </c>
      <c r="H214" s="593">
        <v>280</v>
      </c>
      <c r="I214" s="766">
        <v>570</v>
      </c>
    </row>
    <row r="215" spans="1:9" ht="13.8" thickBot="1">
      <c r="A215" s="578" t="s">
        <v>1133</v>
      </c>
      <c r="B215" s="770"/>
      <c r="C215" s="770"/>
      <c r="D215" s="770"/>
      <c r="E215" s="770"/>
      <c r="F215" s="769"/>
      <c r="G215" s="770"/>
      <c r="H215" s="770"/>
      <c r="I215" s="766"/>
    </row>
    <row r="216" spans="1:9" ht="13.8" thickBot="1">
      <c r="A216" s="578" t="s">
        <v>1137</v>
      </c>
      <c r="B216" s="588"/>
      <c r="C216" s="588"/>
      <c r="D216" s="588"/>
      <c r="E216" s="588"/>
      <c r="F216" s="769"/>
      <c r="G216" s="767"/>
      <c r="H216" s="767"/>
      <c r="I216" s="766"/>
    </row>
    <row r="217" spans="1:9" ht="13.8" thickBot="1">
      <c r="A217" s="578" t="s">
        <v>1143</v>
      </c>
      <c r="B217" s="588">
        <v>1210</v>
      </c>
      <c r="C217" s="588">
        <v>1300</v>
      </c>
      <c r="D217" s="588">
        <v>4200</v>
      </c>
      <c r="E217" s="588">
        <v>3500</v>
      </c>
      <c r="F217" s="601" t="s">
        <v>1869</v>
      </c>
      <c r="G217" s="767"/>
      <c r="H217" s="767"/>
      <c r="I217" s="766"/>
    </row>
    <row r="218" spans="1:9" ht="13.8" thickBot="1">
      <c r="A218" s="1067" t="s">
        <v>1172</v>
      </c>
      <c r="B218" s="1067"/>
      <c r="C218" s="1067"/>
      <c r="D218" s="1067"/>
      <c r="E218" s="1067"/>
      <c r="F218" s="1067"/>
      <c r="G218" s="1067"/>
      <c r="H218" s="1067"/>
      <c r="I218" s="1067"/>
    </row>
    <row r="219" spans="1:9" ht="13.8" thickBot="1">
      <c r="A219" s="590" t="s">
        <v>1145</v>
      </c>
      <c r="B219" s="586">
        <v>2000</v>
      </c>
      <c r="C219" s="586">
        <v>1120</v>
      </c>
      <c r="D219" s="586">
        <v>3260</v>
      </c>
      <c r="E219" s="588">
        <v>3550</v>
      </c>
      <c r="F219" s="771" t="s">
        <v>1602</v>
      </c>
      <c r="G219" s="588">
        <v>490060</v>
      </c>
      <c r="H219" s="588">
        <v>400</v>
      </c>
      <c r="I219" s="766"/>
    </row>
    <row r="220" spans="1:9" ht="13.8" thickBot="1">
      <c r="A220" s="587" t="s">
        <v>1130</v>
      </c>
      <c r="B220" s="588">
        <v>2000</v>
      </c>
      <c r="C220" s="588">
        <v>1120</v>
      </c>
      <c r="D220" s="588">
        <v>3200</v>
      </c>
      <c r="E220" s="588">
        <v>3550</v>
      </c>
      <c r="F220" s="771" t="s">
        <v>1602</v>
      </c>
      <c r="G220" s="588">
        <v>490060</v>
      </c>
      <c r="H220" s="588">
        <v>400</v>
      </c>
      <c r="I220" s="766"/>
    </row>
    <row r="221" spans="1:9" ht="13.8" thickBot="1">
      <c r="A221" s="587" t="s">
        <v>1154</v>
      </c>
      <c r="B221" s="770"/>
      <c r="C221" s="770"/>
      <c r="D221" s="770"/>
      <c r="E221" s="770"/>
      <c r="F221" s="769"/>
      <c r="G221" s="770"/>
      <c r="H221" s="770"/>
      <c r="I221" s="766"/>
    </row>
    <row r="222" spans="1:9" ht="13.8" thickBot="1">
      <c r="A222" s="587" t="s">
        <v>1133</v>
      </c>
      <c r="B222" s="588">
        <v>2200</v>
      </c>
      <c r="C222" s="588">
        <v>1400</v>
      </c>
      <c r="D222" s="588">
        <v>3220</v>
      </c>
      <c r="E222" s="588"/>
      <c r="F222" s="771" t="s">
        <v>1602</v>
      </c>
      <c r="G222" s="588">
        <v>490763</v>
      </c>
      <c r="H222" s="588">
        <v>400</v>
      </c>
      <c r="I222" s="766"/>
    </row>
    <row r="223" spans="1:9" ht="13.8" thickBot="1">
      <c r="A223" s="587" t="s">
        <v>1142</v>
      </c>
      <c r="B223" s="588">
        <v>2200</v>
      </c>
      <c r="C223" s="588">
        <v>1400</v>
      </c>
      <c r="D223" s="588">
        <v>3220</v>
      </c>
      <c r="E223" s="588"/>
      <c r="F223" s="771" t="s">
        <v>1602</v>
      </c>
      <c r="G223" s="588">
        <v>490763</v>
      </c>
      <c r="H223" s="588">
        <v>400</v>
      </c>
      <c r="I223" s="766"/>
    </row>
    <row r="224" spans="1:9" ht="13.8" thickBot="1">
      <c r="A224" s="587" t="s">
        <v>1141</v>
      </c>
      <c r="B224" s="588">
        <v>2300</v>
      </c>
      <c r="C224" s="588">
        <v>1250</v>
      </c>
      <c r="D224" s="588">
        <v>3160</v>
      </c>
      <c r="E224" s="588">
        <v>4050</v>
      </c>
      <c r="F224" s="771" t="s">
        <v>1602</v>
      </c>
      <c r="G224" s="588">
        <v>490763</v>
      </c>
      <c r="H224" s="588">
        <v>280</v>
      </c>
      <c r="I224" s="766"/>
    </row>
    <row r="225" spans="1:9" ht="13.8" thickBot="1">
      <c r="A225" s="587" t="s">
        <v>1137</v>
      </c>
      <c r="B225" s="588"/>
      <c r="C225" s="588"/>
      <c r="D225" s="588"/>
      <c r="E225" s="588"/>
      <c r="F225" s="769"/>
      <c r="G225" s="767"/>
      <c r="H225" s="767"/>
      <c r="I225" s="766"/>
    </row>
    <row r="226" spans="1:9" ht="13.8" thickBot="1">
      <c r="A226" s="1067" t="s">
        <v>1173</v>
      </c>
      <c r="B226" s="1067"/>
      <c r="C226" s="1067"/>
      <c r="D226" s="1067"/>
      <c r="E226" s="1067"/>
      <c r="F226" s="1067"/>
      <c r="G226" s="1067"/>
      <c r="H226" s="1067"/>
      <c r="I226" s="1067"/>
    </row>
    <row r="227" spans="1:9" ht="13.8" thickBot="1">
      <c r="A227" s="587" t="s">
        <v>1147</v>
      </c>
      <c r="B227" s="770"/>
      <c r="C227" s="770"/>
      <c r="D227" s="770"/>
      <c r="E227" s="770"/>
      <c r="F227" s="769"/>
      <c r="G227" s="770"/>
      <c r="H227" s="770"/>
      <c r="I227" s="766"/>
    </row>
    <row r="228" spans="1:9" ht="13.8" thickBot="1">
      <c r="A228" s="587" t="s">
        <v>1169</v>
      </c>
      <c r="B228" s="770"/>
      <c r="C228" s="770"/>
      <c r="D228" s="770"/>
      <c r="E228" s="770"/>
      <c r="F228" s="769"/>
      <c r="G228" s="770"/>
      <c r="H228" s="770"/>
      <c r="I228" s="766"/>
    </row>
    <row r="229" spans="1:9" ht="13.8" thickBot="1">
      <c r="A229" s="1067" t="s">
        <v>1174</v>
      </c>
      <c r="B229" s="1067"/>
      <c r="C229" s="1067"/>
      <c r="D229" s="1067"/>
      <c r="E229" s="1067"/>
      <c r="F229" s="1067"/>
      <c r="G229" s="1067"/>
      <c r="H229" s="1067"/>
      <c r="I229" s="1067"/>
    </row>
    <row r="230" spans="1:9" ht="13.8" thickBot="1">
      <c r="A230" s="587" t="s">
        <v>1130</v>
      </c>
      <c r="B230" s="588">
        <v>2000</v>
      </c>
      <c r="C230" s="588">
        <v>1160</v>
      </c>
      <c r="D230" s="588">
        <v>3300</v>
      </c>
      <c r="E230" s="588">
        <v>3700</v>
      </c>
      <c r="F230" s="771" t="s">
        <v>1602</v>
      </c>
      <c r="G230" s="588">
        <v>490060</v>
      </c>
      <c r="H230" s="588">
        <v>400</v>
      </c>
      <c r="I230" s="766"/>
    </row>
    <row r="231" spans="1:9" ht="13.8" thickBot="1">
      <c r="A231" s="587" t="s">
        <v>1154</v>
      </c>
      <c r="B231" s="593">
        <v>2200</v>
      </c>
      <c r="C231" s="593">
        <v>1400</v>
      </c>
      <c r="D231" s="593">
        <v>3000</v>
      </c>
      <c r="E231" s="593"/>
      <c r="F231" s="601" t="s">
        <v>863</v>
      </c>
      <c r="G231" s="593">
        <v>490763</v>
      </c>
      <c r="H231" s="593">
        <v>460</v>
      </c>
      <c r="I231" s="766"/>
    </row>
    <row r="232" spans="1:9" ht="13.8" thickBot="1">
      <c r="A232" s="587" t="s">
        <v>1137</v>
      </c>
      <c r="B232" s="770"/>
      <c r="C232" s="770"/>
      <c r="D232" s="770"/>
      <c r="E232" s="770"/>
      <c r="F232" s="769"/>
      <c r="G232" s="767"/>
      <c r="H232" s="767"/>
      <c r="I232" s="766"/>
    </row>
    <row r="233" spans="1:9" ht="13.8" thickBot="1">
      <c r="A233" s="1067" t="s">
        <v>1175</v>
      </c>
      <c r="B233" s="1067"/>
      <c r="C233" s="1067"/>
      <c r="D233" s="1067"/>
      <c r="E233" s="1067"/>
      <c r="F233" s="1067"/>
      <c r="G233" s="1067"/>
      <c r="H233" s="1067"/>
      <c r="I233" s="1067"/>
    </row>
    <row r="234" spans="1:9" ht="13.8" thickBot="1">
      <c r="A234" s="587" t="s">
        <v>1145</v>
      </c>
      <c r="B234" s="588">
        <v>2150</v>
      </c>
      <c r="C234" s="588">
        <v>1540</v>
      </c>
      <c r="D234" s="588">
        <v>3600</v>
      </c>
      <c r="E234" s="588">
        <v>5280</v>
      </c>
      <c r="F234" s="771" t="s">
        <v>1604</v>
      </c>
      <c r="G234" s="588">
        <v>490763</v>
      </c>
      <c r="H234" s="770"/>
      <c r="I234" s="766">
        <v>1300</v>
      </c>
    </row>
    <row r="235" spans="1:9" ht="13.8" thickBot="1">
      <c r="A235" s="587" t="s">
        <v>1133</v>
      </c>
      <c r="B235" s="593">
        <v>2200</v>
      </c>
      <c r="C235" s="593">
        <v>1400</v>
      </c>
      <c r="D235" s="593">
        <v>3220</v>
      </c>
      <c r="E235" s="593">
        <v>4100</v>
      </c>
      <c r="F235" s="601" t="s">
        <v>863</v>
      </c>
      <c r="G235" s="593">
        <v>490763</v>
      </c>
      <c r="H235" s="593">
        <v>400</v>
      </c>
      <c r="I235" s="766"/>
    </row>
    <row r="236" spans="1:9" ht="13.8" thickBot="1">
      <c r="A236" s="587" t="s">
        <v>1137</v>
      </c>
      <c r="B236" s="770"/>
      <c r="C236" s="770"/>
      <c r="D236" s="770"/>
      <c r="E236" s="770"/>
      <c r="F236" s="769"/>
      <c r="G236" s="767"/>
      <c r="H236" s="767"/>
      <c r="I236" s="766"/>
    </row>
    <row r="237" spans="1:9" ht="13.8" thickBot="1">
      <c r="A237" s="1067" t="s">
        <v>1176</v>
      </c>
      <c r="B237" s="1067"/>
      <c r="C237" s="1067"/>
      <c r="D237" s="1067"/>
      <c r="E237" s="1067"/>
      <c r="F237" s="1067"/>
      <c r="G237" s="1067"/>
      <c r="H237" s="1067"/>
      <c r="I237" s="1067"/>
    </row>
    <row r="238" spans="1:9" ht="13.8" thickBot="1">
      <c r="A238" s="587" t="s">
        <v>1145</v>
      </c>
      <c r="B238" s="588">
        <v>2220</v>
      </c>
      <c r="C238" s="588">
        <v>1260</v>
      </c>
      <c r="D238" s="588">
        <v>3530</v>
      </c>
      <c r="E238" s="588">
        <v>5100</v>
      </c>
      <c r="F238" s="771" t="s">
        <v>1604</v>
      </c>
      <c r="G238" s="588">
        <v>490763</v>
      </c>
      <c r="H238" s="593">
        <v>290</v>
      </c>
      <c r="I238" s="766">
        <v>1300</v>
      </c>
    </row>
    <row r="239" spans="1:9" ht="13.8" thickBot="1">
      <c r="A239" s="587" t="s">
        <v>1154</v>
      </c>
      <c r="B239" s="770"/>
      <c r="C239" s="770"/>
      <c r="D239" s="770"/>
      <c r="E239" s="770"/>
      <c r="F239" s="769"/>
      <c r="G239" s="770"/>
      <c r="H239" s="770"/>
      <c r="I239" s="766"/>
    </row>
    <row r="240" spans="1:9" ht="13.8" thickBot="1">
      <c r="A240" s="587" t="s">
        <v>1137</v>
      </c>
      <c r="B240" s="770"/>
      <c r="C240" s="770"/>
      <c r="D240" s="770"/>
      <c r="E240" s="770"/>
      <c r="F240" s="769"/>
      <c r="G240" s="767"/>
      <c r="H240" s="767"/>
      <c r="I240" s="766"/>
    </row>
    <row r="241" spans="1:9" ht="13.8" thickBot="1">
      <c r="A241" s="1069" t="s">
        <v>1177</v>
      </c>
      <c r="B241" s="1069"/>
      <c r="C241" s="1069"/>
      <c r="D241" s="1069"/>
      <c r="E241" s="1069"/>
      <c r="F241" s="1069"/>
      <c r="G241" s="1069"/>
      <c r="H241" s="1069"/>
      <c r="I241" s="1069"/>
    </row>
    <row r="242" spans="1:9" ht="13.8" thickBot="1">
      <c r="A242" s="587" t="s">
        <v>1130</v>
      </c>
      <c r="B242" s="588">
        <v>2150</v>
      </c>
      <c r="C242" s="588">
        <v>1800</v>
      </c>
      <c r="D242" s="588">
        <v>3300</v>
      </c>
      <c r="E242" s="588">
        <v>5540</v>
      </c>
      <c r="F242" s="771" t="s">
        <v>1604</v>
      </c>
      <c r="G242" s="588">
        <v>490763</v>
      </c>
      <c r="H242" s="588">
        <v>300</v>
      </c>
      <c r="I242" s="766">
        <v>1300</v>
      </c>
    </row>
    <row r="243" spans="1:9" ht="13.8" thickBot="1">
      <c r="A243" s="587" t="s">
        <v>1141</v>
      </c>
      <c r="B243" s="770"/>
      <c r="C243" s="770"/>
      <c r="D243" s="770"/>
      <c r="E243" s="770"/>
      <c r="F243" s="769"/>
      <c r="G243" s="770"/>
      <c r="H243" s="770"/>
      <c r="I243" s="766"/>
    </row>
    <row r="244" spans="1:9" ht="13.8" thickBot="1">
      <c r="A244" s="587" t="s">
        <v>1154</v>
      </c>
      <c r="B244" s="770"/>
      <c r="C244" s="770"/>
      <c r="D244" s="770"/>
      <c r="E244" s="770"/>
      <c r="F244" s="769"/>
      <c r="G244" s="770"/>
      <c r="H244" s="770"/>
      <c r="I244" s="766"/>
    </row>
    <row r="245" spans="1:9" ht="13.8" thickBot="1">
      <c r="A245" s="587" t="s">
        <v>1133</v>
      </c>
      <c r="B245" s="593">
        <v>2220</v>
      </c>
      <c r="C245" s="593">
        <v>1400</v>
      </c>
      <c r="D245" s="593">
        <v>3220</v>
      </c>
      <c r="E245" s="593">
        <v>4800</v>
      </c>
      <c r="F245" s="601" t="s">
        <v>1862</v>
      </c>
      <c r="G245" s="593">
        <v>490763</v>
      </c>
      <c r="H245" s="593">
        <v>400</v>
      </c>
      <c r="I245" s="766"/>
    </row>
    <row r="246" spans="1:9" ht="13.8" thickBot="1">
      <c r="A246" s="587" t="s">
        <v>1137</v>
      </c>
      <c r="B246" s="770"/>
      <c r="C246" s="770"/>
      <c r="D246" s="770"/>
      <c r="E246" s="770"/>
      <c r="F246" s="769"/>
      <c r="G246" s="767"/>
      <c r="H246" s="767"/>
      <c r="I246" s="766"/>
    </row>
    <row r="247" spans="1:9" ht="13.8" thickBot="1">
      <c r="A247" s="587" t="s">
        <v>1143</v>
      </c>
      <c r="B247" s="770"/>
      <c r="C247" s="770"/>
      <c r="D247" s="770"/>
      <c r="E247" s="770"/>
      <c r="F247" s="769"/>
      <c r="G247" s="767"/>
      <c r="H247" s="767"/>
      <c r="I247" s="766"/>
    </row>
    <row r="248" spans="1:9" ht="13.8" thickBot="1">
      <c r="A248" s="1069" t="s">
        <v>1178</v>
      </c>
      <c r="B248" s="1069"/>
      <c r="C248" s="1069"/>
      <c r="D248" s="1069"/>
      <c r="E248" s="1069"/>
      <c r="F248" s="1069"/>
      <c r="G248" s="1069"/>
      <c r="H248" s="1069"/>
      <c r="I248" s="1069"/>
    </row>
    <row r="249" spans="1:9" ht="13.8" thickBot="1">
      <c r="A249" s="587" t="s">
        <v>1130</v>
      </c>
      <c r="B249" s="588">
        <v>2150</v>
      </c>
      <c r="C249" s="588">
        <v>1800</v>
      </c>
      <c r="D249" s="588">
        <v>3570</v>
      </c>
      <c r="E249" s="588">
        <v>5540</v>
      </c>
      <c r="F249" s="771" t="s">
        <v>1604</v>
      </c>
      <c r="G249" s="588">
        <v>490763</v>
      </c>
      <c r="H249" s="588">
        <v>300</v>
      </c>
      <c r="I249" s="766">
        <v>1300</v>
      </c>
    </row>
    <row r="250" spans="1:9" ht="13.8" thickBot="1">
      <c r="A250" s="587" t="s">
        <v>1133</v>
      </c>
      <c r="B250" s="770"/>
      <c r="C250" s="770"/>
      <c r="D250" s="770"/>
      <c r="E250" s="770"/>
      <c r="F250" s="769"/>
      <c r="G250" s="770"/>
      <c r="H250" s="770"/>
      <c r="I250" s="766"/>
    </row>
    <row r="251" spans="1:9" ht="13.8" thickBot="1">
      <c r="A251" s="587" t="s">
        <v>1137</v>
      </c>
      <c r="B251" s="770"/>
      <c r="C251" s="770"/>
      <c r="D251" s="770"/>
      <c r="E251" s="770"/>
      <c r="F251" s="769"/>
      <c r="G251" s="767"/>
      <c r="H251" s="767"/>
      <c r="I251" s="766"/>
    </row>
    <row r="252" spans="1:9" ht="13.8" thickBot="1">
      <c r="A252" s="1067" t="s">
        <v>1605</v>
      </c>
      <c r="B252" s="1067"/>
      <c r="C252" s="1067"/>
      <c r="D252" s="1067"/>
      <c r="E252" s="1067"/>
      <c r="F252" s="1067"/>
      <c r="G252" s="1067"/>
      <c r="H252" s="1067"/>
      <c r="I252" s="1067"/>
    </row>
    <row r="253" spans="1:9" ht="13.8" thickBot="1">
      <c r="A253" s="578" t="s">
        <v>1154</v>
      </c>
      <c r="B253" s="593">
        <v>2100</v>
      </c>
      <c r="C253" s="593">
        <v>1550</v>
      </c>
      <c r="D253" s="593">
        <v>3620</v>
      </c>
      <c r="E253" s="593"/>
      <c r="F253" s="601" t="s">
        <v>1604</v>
      </c>
      <c r="G253" s="593">
        <v>490763</v>
      </c>
      <c r="H253" s="593">
        <v>350</v>
      </c>
      <c r="I253" s="766">
        <v>1300</v>
      </c>
    </row>
    <row r="254" spans="1:9" s="595" customFormat="1" ht="13.8" thickBot="1">
      <c r="A254" s="1068" t="s">
        <v>1179</v>
      </c>
      <c r="B254" s="1068"/>
      <c r="C254" s="1068"/>
      <c r="D254" s="1068"/>
      <c r="E254" s="1068"/>
      <c r="F254" s="1068"/>
      <c r="G254" s="1068"/>
      <c r="H254" s="1068"/>
      <c r="I254" s="1068"/>
    </row>
    <row r="255" spans="1:9" s="595" customFormat="1" ht="13.8" thickBot="1">
      <c r="A255" s="578" t="s">
        <v>1155</v>
      </c>
      <c r="B255" s="596">
        <v>2400</v>
      </c>
      <c r="C255" s="596">
        <v>1800</v>
      </c>
      <c r="D255" s="596">
        <v>4100</v>
      </c>
      <c r="E255" s="596">
        <v>5300</v>
      </c>
      <c r="F255" s="597" t="s">
        <v>1604</v>
      </c>
      <c r="G255" s="773"/>
      <c r="H255" s="925">
        <v>560</v>
      </c>
      <c r="I255" s="596">
        <v>1300</v>
      </c>
    </row>
    <row r="256" spans="1:9" s="595" customFormat="1" ht="13.8" thickBot="1">
      <c r="A256" s="578" t="s">
        <v>1154</v>
      </c>
      <c r="B256" s="596">
        <v>2200</v>
      </c>
      <c r="C256" s="596">
        <v>1400</v>
      </c>
      <c r="D256" s="596">
        <v>3400</v>
      </c>
      <c r="E256" s="596"/>
      <c r="F256" s="597" t="s">
        <v>1604</v>
      </c>
      <c r="G256" s="773"/>
      <c r="H256" s="925">
        <v>560</v>
      </c>
      <c r="I256" s="596">
        <v>1300</v>
      </c>
    </row>
    <row r="257" spans="1:9" s="595" customFormat="1" ht="13.8" thickBot="1">
      <c r="A257" s="578" t="s">
        <v>1130</v>
      </c>
      <c r="B257" s="596">
        <v>2360</v>
      </c>
      <c r="C257" s="596">
        <v>1810</v>
      </c>
      <c r="D257" s="596">
        <v>3450</v>
      </c>
      <c r="E257" s="596">
        <v>5300</v>
      </c>
      <c r="F257" s="597" t="s">
        <v>1604</v>
      </c>
      <c r="G257" s="596">
        <v>490763</v>
      </c>
      <c r="H257" s="596">
        <v>400</v>
      </c>
      <c r="I257" s="596">
        <v>1300</v>
      </c>
    </row>
    <row r="258" spans="1:9" s="595" customFormat="1" ht="13.8" thickBot="1">
      <c r="A258" s="578" t="s">
        <v>1142</v>
      </c>
      <c r="B258" s="596">
        <v>2180</v>
      </c>
      <c r="C258" s="596">
        <v>1460</v>
      </c>
      <c r="D258" s="596">
        <v>3590</v>
      </c>
      <c r="E258" s="596">
        <v>5050</v>
      </c>
      <c r="F258" s="597" t="s">
        <v>1604</v>
      </c>
      <c r="G258" s="596">
        <v>490763</v>
      </c>
      <c r="H258" s="596">
        <v>410</v>
      </c>
      <c r="I258" s="596">
        <v>1300</v>
      </c>
    </row>
    <row r="259" spans="1:9" s="595" customFormat="1" ht="13.8" thickBot="1">
      <c r="A259" s="578" t="s">
        <v>1145</v>
      </c>
      <c r="B259" s="596">
        <v>2360</v>
      </c>
      <c r="C259" s="596">
        <v>1810</v>
      </c>
      <c r="D259" s="596">
        <v>4100</v>
      </c>
      <c r="E259" s="596">
        <v>5300</v>
      </c>
      <c r="F259" s="597" t="s">
        <v>1604</v>
      </c>
      <c r="G259" s="773"/>
      <c r="H259" s="596">
        <v>400</v>
      </c>
      <c r="I259" s="596">
        <v>1300</v>
      </c>
    </row>
    <row r="260" spans="1:9" ht="13.8" thickBot="1">
      <c r="A260" s="587" t="s">
        <v>1137</v>
      </c>
      <c r="B260" s="770"/>
      <c r="C260" s="770"/>
      <c r="D260" s="770"/>
      <c r="E260" s="770"/>
      <c r="F260" s="769"/>
      <c r="G260" s="767"/>
      <c r="H260" s="767"/>
      <c r="I260" s="766"/>
    </row>
    <row r="261" spans="1:9" ht="13.8" thickBot="1">
      <c r="A261" s="1067" t="s">
        <v>1180</v>
      </c>
      <c r="B261" s="1067"/>
      <c r="C261" s="1067"/>
      <c r="D261" s="1067"/>
      <c r="E261" s="1067"/>
      <c r="F261" s="1067"/>
      <c r="G261" s="1067"/>
      <c r="H261" s="1067"/>
      <c r="I261" s="1067"/>
    </row>
    <row r="262" spans="1:9" ht="13.8" thickBot="1">
      <c r="A262" s="587" t="s">
        <v>1145</v>
      </c>
      <c r="B262" s="588">
        <v>2400</v>
      </c>
      <c r="C262" s="588"/>
      <c r="D262" s="588">
        <v>4100</v>
      </c>
      <c r="E262" s="588">
        <v>5800</v>
      </c>
      <c r="F262" s="771" t="s">
        <v>1604</v>
      </c>
      <c r="G262" s="770"/>
      <c r="H262" s="770"/>
      <c r="I262" s="766">
        <v>1300</v>
      </c>
    </row>
    <row r="263" spans="1:9" ht="13.8" thickBot="1">
      <c r="A263" s="1067" t="s">
        <v>1863</v>
      </c>
      <c r="B263" s="1067"/>
      <c r="C263" s="1067"/>
      <c r="D263" s="1067"/>
      <c r="E263" s="1067"/>
      <c r="F263" s="1067"/>
      <c r="G263" s="1067"/>
      <c r="H263" s="1067"/>
      <c r="I263" s="1067"/>
    </row>
    <row r="264" spans="1:9" ht="13.8" thickBot="1">
      <c r="A264" s="587" t="s">
        <v>1133</v>
      </c>
      <c r="B264" s="588">
        <v>2400</v>
      </c>
      <c r="C264" s="588">
        <v>1780</v>
      </c>
      <c r="D264" s="588">
        <v>3600</v>
      </c>
      <c r="E264" s="588"/>
      <c r="F264" s="771"/>
      <c r="G264" s="593">
        <v>490763</v>
      </c>
      <c r="H264" s="593">
        <v>400</v>
      </c>
      <c r="I264" s="766"/>
    </row>
    <row r="265" spans="1:9" ht="13.8" thickBot="1">
      <c r="A265" s="1067" t="s">
        <v>1868</v>
      </c>
      <c r="B265" s="1067"/>
      <c r="C265" s="1067"/>
      <c r="D265" s="1067"/>
      <c r="E265" s="1067"/>
      <c r="F265" s="1067"/>
      <c r="G265" s="1067"/>
      <c r="H265" s="1067"/>
      <c r="I265" s="1067"/>
    </row>
    <row r="266" spans="1:9" ht="13.8" thickBot="1">
      <c r="A266" s="587" t="s">
        <v>1130</v>
      </c>
      <c r="B266" s="588">
        <v>2600</v>
      </c>
      <c r="C266" s="588">
        <v>1820</v>
      </c>
      <c r="D266" s="588">
        <v>4100</v>
      </c>
      <c r="E266" s="588"/>
      <c r="F266" s="771"/>
      <c r="G266" s="593"/>
      <c r="H266" s="593">
        <v>370</v>
      </c>
      <c r="I266" s="766"/>
    </row>
  </sheetData>
  <mergeCells count="46">
    <mergeCell ref="I1:I2"/>
    <mergeCell ref="A3:I3"/>
    <mergeCell ref="A6:I6"/>
    <mergeCell ref="A179:I179"/>
    <mergeCell ref="A14:I14"/>
    <mergeCell ref="A21:I21"/>
    <mergeCell ref="A28:I28"/>
    <mergeCell ref="G1:G2"/>
    <mergeCell ref="H1:H2"/>
    <mergeCell ref="A1:A2"/>
    <mergeCell ref="B1:D1"/>
    <mergeCell ref="E1:E2"/>
    <mergeCell ref="F1:F2"/>
    <mergeCell ref="A110:I110"/>
    <mergeCell ref="A98:I98"/>
    <mergeCell ref="A106:I106"/>
    <mergeCell ref="A64:I64"/>
    <mergeCell ref="A67:I67"/>
    <mergeCell ref="A80:I80"/>
    <mergeCell ref="A93:I93"/>
    <mergeCell ref="A30:I30"/>
    <mergeCell ref="A36:I36"/>
    <mergeCell ref="A57:I57"/>
    <mergeCell ref="A44:I44"/>
    <mergeCell ref="A59:I59"/>
    <mergeCell ref="A248:I248"/>
    <mergeCell ref="A145:I145"/>
    <mergeCell ref="A113:I113"/>
    <mergeCell ref="A134:I134"/>
    <mergeCell ref="A149:I149"/>
    <mergeCell ref="A163:I163"/>
    <mergeCell ref="A177:I177"/>
    <mergeCell ref="A196:I196"/>
    <mergeCell ref="A213:I213"/>
    <mergeCell ref="A209:I209"/>
    <mergeCell ref="A218:I218"/>
    <mergeCell ref="A226:I226"/>
    <mergeCell ref="A229:I229"/>
    <mergeCell ref="A233:I233"/>
    <mergeCell ref="A237:I237"/>
    <mergeCell ref="A241:I241"/>
    <mergeCell ref="A252:I252"/>
    <mergeCell ref="A254:I254"/>
    <mergeCell ref="A261:I261"/>
    <mergeCell ref="A263:I263"/>
    <mergeCell ref="A265:I26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4"/>
  <sheetViews>
    <sheetView zoomScale="80" zoomScaleNormal="80" zoomScaleSheetLayoutView="90" workbookViewId="0">
      <selection activeCell="M27" sqref="M27"/>
    </sheetView>
  </sheetViews>
  <sheetFormatPr defaultColWidth="9.109375" defaultRowHeight="13.2"/>
  <cols>
    <col min="1" max="1" width="9.6640625" style="5" customWidth="1"/>
    <col min="2" max="2" width="23" style="6" customWidth="1"/>
    <col min="3" max="4" width="11" style="6" customWidth="1"/>
    <col min="5" max="5" width="9.33203125" style="7" customWidth="1"/>
    <col min="6" max="6" width="6" style="8" customWidth="1"/>
    <col min="7" max="7" width="10.88671875" style="8" customWidth="1"/>
    <col min="8" max="8" width="14.109375" style="8" customWidth="1"/>
    <col min="9" max="9" width="22.33203125" style="6" customWidth="1"/>
    <col min="10" max="10" width="10.109375" style="8" customWidth="1"/>
    <col min="11" max="11" width="9.5546875" style="9" hidden="1" customWidth="1"/>
    <col min="12" max="12" width="9.5546875" style="9" customWidth="1"/>
    <col min="13" max="14" width="9.109375" style="6"/>
    <col min="15" max="15" width="10.44140625" style="6" customWidth="1"/>
    <col min="16" max="16384" width="9.109375" style="6"/>
  </cols>
  <sheetData>
    <row r="1" spans="1:253" ht="17.25" customHeight="1">
      <c r="A1" s="17"/>
      <c r="B1" s="18" t="s">
        <v>68</v>
      </c>
      <c r="E1" s="6"/>
      <c r="K1" s="6"/>
      <c r="L1" s="6"/>
    </row>
    <row r="2" spans="1:253" ht="28.5" customHeight="1">
      <c r="A2" s="19" t="s">
        <v>16</v>
      </c>
      <c r="B2" s="20" t="s">
        <v>17</v>
      </c>
      <c r="C2" s="20" t="s">
        <v>18</v>
      </c>
      <c r="D2" s="20" t="s">
        <v>19</v>
      </c>
      <c r="E2" s="21" t="s">
        <v>20</v>
      </c>
      <c r="F2" s="20" t="s">
        <v>21</v>
      </c>
      <c r="G2" s="20" t="s">
        <v>22</v>
      </c>
      <c r="H2" s="20" t="s">
        <v>23</v>
      </c>
      <c r="I2" s="20" t="s">
        <v>24</v>
      </c>
      <c r="J2" s="20" t="s">
        <v>25</v>
      </c>
      <c r="K2" s="679" t="s">
        <v>26</v>
      </c>
      <c r="L2" s="22" t="s">
        <v>1318</v>
      </c>
    </row>
    <row r="3" spans="1:253" ht="17.25" customHeight="1">
      <c r="A3" s="28">
        <v>111064</v>
      </c>
      <c r="B3" s="47" t="s">
        <v>69</v>
      </c>
      <c r="C3" s="48">
        <v>1.7000000000000002</v>
      </c>
      <c r="D3" s="29">
        <v>1.9</v>
      </c>
      <c r="E3" s="24">
        <v>230</v>
      </c>
      <c r="F3" s="29">
        <v>1</v>
      </c>
      <c r="G3" s="25">
        <v>3000</v>
      </c>
      <c r="H3" s="25" t="s">
        <v>30</v>
      </c>
      <c r="I3" s="727" t="s">
        <v>70</v>
      </c>
      <c r="J3" s="383">
        <v>50</v>
      </c>
      <c r="K3" s="680">
        <v>644</v>
      </c>
      <c r="L3" s="680">
        <f>K3*Оглавление!$D$5</f>
        <v>41860</v>
      </c>
    </row>
    <row r="4" spans="1:253" ht="15" customHeight="1">
      <c r="A4" s="478" t="s">
        <v>71</v>
      </c>
      <c r="B4" s="47" t="s">
        <v>72</v>
      </c>
      <c r="C4" s="48">
        <v>4</v>
      </c>
      <c r="D4" s="29">
        <v>4.4000000000000004</v>
      </c>
      <c r="E4" s="24">
        <v>230</v>
      </c>
      <c r="F4" s="29">
        <v>1</v>
      </c>
      <c r="G4" s="25">
        <v>3000</v>
      </c>
      <c r="H4" s="25" t="s">
        <v>30</v>
      </c>
      <c r="I4" s="728" t="s">
        <v>73</v>
      </c>
      <c r="J4" s="383">
        <v>98</v>
      </c>
      <c r="K4" s="680">
        <v>875</v>
      </c>
      <c r="L4" s="680">
        <f>K4*Оглавление!$D$5</f>
        <v>56875</v>
      </c>
    </row>
    <row r="5" spans="1:253" ht="17.25" customHeight="1">
      <c r="A5" s="478" t="s">
        <v>74</v>
      </c>
      <c r="B5" s="47" t="s">
        <v>75</v>
      </c>
      <c r="C5" s="48">
        <v>5</v>
      </c>
      <c r="D5" s="29">
        <v>5.5</v>
      </c>
      <c r="E5" s="24">
        <v>230</v>
      </c>
      <c r="F5" s="29">
        <v>1</v>
      </c>
      <c r="G5" s="25">
        <v>3000</v>
      </c>
      <c r="H5" s="25" t="s">
        <v>30</v>
      </c>
      <c r="I5" s="728" t="s">
        <v>73</v>
      </c>
      <c r="J5" s="383">
        <v>98</v>
      </c>
      <c r="K5" s="680">
        <v>916.99999999999989</v>
      </c>
      <c r="L5" s="680">
        <f>K5*Оглавление!$D$5</f>
        <v>59604.999999999993</v>
      </c>
    </row>
    <row r="6" spans="1:253" ht="17.25" customHeight="1">
      <c r="A6" s="893" t="s">
        <v>1328</v>
      </c>
      <c r="B6" s="47" t="s">
        <v>1329</v>
      </c>
      <c r="C6" s="48">
        <v>5</v>
      </c>
      <c r="D6" s="29">
        <v>5.5</v>
      </c>
      <c r="E6" s="24">
        <v>230</v>
      </c>
      <c r="F6" s="29">
        <v>1</v>
      </c>
      <c r="G6" s="25">
        <v>3000</v>
      </c>
      <c r="H6" s="25" t="s">
        <v>30</v>
      </c>
      <c r="I6" s="728" t="s">
        <v>73</v>
      </c>
      <c r="J6" s="383">
        <v>98</v>
      </c>
      <c r="K6" s="680">
        <v>951.99999999999989</v>
      </c>
      <c r="L6" s="680">
        <f>K6*Оглавление!$D$5</f>
        <v>61879.999999999993</v>
      </c>
    </row>
    <row r="7" spans="1:253" ht="17.25" customHeight="1">
      <c r="A7" s="893" t="s">
        <v>1330</v>
      </c>
      <c r="B7" s="47" t="s">
        <v>1331</v>
      </c>
      <c r="C7" s="48">
        <v>5</v>
      </c>
      <c r="D7" s="29">
        <v>5.5</v>
      </c>
      <c r="E7" s="48" t="s">
        <v>39</v>
      </c>
      <c r="F7" s="29">
        <v>3</v>
      </c>
      <c r="G7" s="25">
        <v>3000</v>
      </c>
      <c r="H7" s="25" t="s">
        <v>30</v>
      </c>
      <c r="I7" s="728" t="s">
        <v>73</v>
      </c>
      <c r="J7" s="383">
        <v>98</v>
      </c>
      <c r="K7" s="680">
        <v>972.99999999999989</v>
      </c>
      <c r="L7" s="680">
        <f>K7*Оглавление!$D$5</f>
        <v>63244.999999999993</v>
      </c>
    </row>
    <row r="8" spans="1:253" ht="17.25" customHeight="1">
      <c r="A8" s="478" t="s">
        <v>76</v>
      </c>
      <c r="B8" s="47" t="s">
        <v>77</v>
      </c>
      <c r="C8" s="48">
        <v>5</v>
      </c>
      <c r="D8" s="29">
        <v>5.5</v>
      </c>
      <c r="E8" s="48" t="s">
        <v>39</v>
      </c>
      <c r="F8" s="29">
        <v>3</v>
      </c>
      <c r="G8" s="25">
        <v>3000</v>
      </c>
      <c r="H8" s="25" t="s">
        <v>30</v>
      </c>
      <c r="I8" s="728" t="s">
        <v>73</v>
      </c>
      <c r="J8" s="383">
        <v>98</v>
      </c>
      <c r="K8" s="680">
        <v>937.99999999999989</v>
      </c>
      <c r="L8" s="680">
        <f>K8*Оглавление!$D$5</f>
        <v>60969.999999999993</v>
      </c>
    </row>
    <row r="9" spans="1:253" ht="17.25" customHeight="1">
      <c r="A9" s="478" t="s">
        <v>78</v>
      </c>
      <c r="B9" s="47" t="s">
        <v>79</v>
      </c>
      <c r="C9" s="48">
        <v>5</v>
      </c>
      <c r="D9" s="29">
        <v>5.5</v>
      </c>
      <c r="E9" s="24">
        <v>230</v>
      </c>
      <c r="F9" s="29">
        <v>1</v>
      </c>
      <c r="G9" s="25">
        <v>3000</v>
      </c>
      <c r="H9" s="25" t="s">
        <v>30</v>
      </c>
      <c r="I9" s="728" t="s">
        <v>73</v>
      </c>
      <c r="J9" s="383">
        <v>125</v>
      </c>
      <c r="K9" s="680">
        <v>1183</v>
      </c>
      <c r="L9" s="680">
        <f>K9*Оглавление!$D$5</f>
        <v>76895</v>
      </c>
    </row>
    <row r="10" spans="1:253">
      <c r="A10" s="453" t="s">
        <v>986</v>
      </c>
      <c r="B10" s="441" t="s">
        <v>1010</v>
      </c>
      <c r="C10" s="442">
        <v>10</v>
      </c>
      <c r="D10" s="442">
        <v>10.5</v>
      </c>
      <c r="E10" s="442">
        <v>230</v>
      </c>
      <c r="F10" s="442">
        <v>1</v>
      </c>
      <c r="G10" s="442">
        <v>3000</v>
      </c>
      <c r="H10" s="443" t="s">
        <v>30</v>
      </c>
      <c r="I10" s="729" t="s">
        <v>990</v>
      </c>
      <c r="J10" s="442">
        <v>180</v>
      </c>
      <c r="K10" s="680">
        <v>3723.9999999999995</v>
      </c>
      <c r="L10" s="680">
        <f>K10*Оглавление!$D$5</f>
        <v>242059.99999999997</v>
      </c>
    </row>
    <row r="11" spans="1:253">
      <c r="A11" s="453" t="s">
        <v>987</v>
      </c>
      <c r="B11" s="441" t="s">
        <v>1011</v>
      </c>
      <c r="C11" s="442">
        <v>10</v>
      </c>
      <c r="D11" s="442">
        <v>10.5</v>
      </c>
      <c r="E11" s="442" t="s">
        <v>39</v>
      </c>
      <c r="F11" s="442">
        <v>3</v>
      </c>
      <c r="G11" s="442">
        <v>3000</v>
      </c>
      <c r="H11" s="443" t="s">
        <v>30</v>
      </c>
      <c r="I11" s="729" t="s">
        <v>990</v>
      </c>
      <c r="J11" s="442">
        <v>180</v>
      </c>
      <c r="K11" s="680">
        <v>3866.7999999999997</v>
      </c>
      <c r="L11" s="680">
        <f>K11*Оглавление!$D$5</f>
        <v>251341.99999999997</v>
      </c>
    </row>
    <row r="12" spans="1:253">
      <c r="A12" s="453" t="s">
        <v>988</v>
      </c>
      <c r="B12" s="441" t="s">
        <v>1012</v>
      </c>
      <c r="C12" s="442">
        <v>10</v>
      </c>
      <c r="D12" s="442">
        <v>10.5</v>
      </c>
      <c r="E12" s="442">
        <v>230</v>
      </c>
      <c r="F12" s="442">
        <v>1</v>
      </c>
      <c r="G12" s="442">
        <v>3000</v>
      </c>
      <c r="H12" s="443" t="s">
        <v>30</v>
      </c>
      <c r="I12" s="730" t="s">
        <v>991</v>
      </c>
      <c r="J12" s="444">
        <v>220</v>
      </c>
      <c r="K12" s="680">
        <v>4407.1299999999992</v>
      </c>
      <c r="L12" s="945">
        <v>200234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>
      <c r="A13" s="453" t="s">
        <v>989</v>
      </c>
      <c r="B13" s="441" t="s">
        <v>1013</v>
      </c>
      <c r="C13" s="442">
        <v>10</v>
      </c>
      <c r="D13" s="442">
        <v>10.5</v>
      </c>
      <c r="E13" s="442" t="s">
        <v>39</v>
      </c>
      <c r="F13" s="442">
        <v>3</v>
      </c>
      <c r="G13" s="442">
        <v>3000</v>
      </c>
      <c r="H13" s="443" t="s">
        <v>30</v>
      </c>
      <c r="I13" s="730" t="s">
        <v>991</v>
      </c>
      <c r="J13" s="444">
        <v>220</v>
      </c>
      <c r="K13" s="680">
        <v>4565.4699999999993</v>
      </c>
      <c r="L13" s="945">
        <v>207389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>
      <c r="B15" s="37" t="s">
        <v>42</v>
      </c>
      <c r="G15" s="38" t="s">
        <v>43</v>
      </c>
      <c r="H15" s="7"/>
    </row>
    <row r="16" spans="1:253">
      <c r="A16" s="41" t="s">
        <v>80</v>
      </c>
      <c r="B16" s="6" t="s">
        <v>45</v>
      </c>
      <c r="G16" s="50" t="s">
        <v>46</v>
      </c>
      <c r="H16" s="7"/>
    </row>
    <row r="17" spans="1:253">
      <c r="A17" s="41" t="s">
        <v>47</v>
      </c>
      <c r="B17" s="6" t="s">
        <v>48</v>
      </c>
      <c r="G17" s="50" t="s">
        <v>49</v>
      </c>
      <c r="H17" s="7"/>
    </row>
    <row r="18" spans="1:253">
      <c r="A18" s="41" t="s">
        <v>50</v>
      </c>
      <c r="B18" s="6" t="s">
        <v>51</v>
      </c>
      <c r="G18" s="50" t="s">
        <v>52</v>
      </c>
      <c r="H18" s="7"/>
    </row>
    <row r="19" spans="1:253">
      <c r="A19" s="41" t="s">
        <v>81</v>
      </c>
      <c r="B19" s="6" t="s">
        <v>82</v>
      </c>
      <c r="G19" s="50" t="s">
        <v>53</v>
      </c>
      <c r="H19" s="7"/>
    </row>
    <row r="20" spans="1:253">
      <c r="A20" s="41">
        <v>3</v>
      </c>
      <c r="B20" s="6" t="s">
        <v>64</v>
      </c>
      <c r="G20" s="50" t="s">
        <v>54</v>
      </c>
      <c r="H20" s="7"/>
    </row>
    <row r="21" spans="1:253">
      <c r="A21"/>
      <c r="B21"/>
      <c r="C21"/>
      <c r="G21" s="50" t="s">
        <v>83</v>
      </c>
      <c r="H21" s="6"/>
    </row>
    <row r="22" spans="1:253">
      <c r="G22" s="42" t="s">
        <v>57</v>
      </c>
      <c r="H22" s="6"/>
    </row>
    <row r="23" spans="1:253">
      <c r="G23" s="50" t="s">
        <v>84</v>
      </c>
      <c r="H23" s="6"/>
    </row>
    <row r="24" spans="1:253" ht="16.649999999999999" customHeight="1">
      <c r="G24" s="40"/>
    </row>
    <row r="25" spans="1:253" ht="17.25" customHeight="1">
      <c r="A25" s="17"/>
      <c r="B25" s="11" t="s">
        <v>1009</v>
      </c>
      <c r="E25" s="6"/>
      <c r="K25" s="6"/>
      <c r="L25" s="6"/>
    </row>
    <row r="26" spans="1:253" s="12" customFormat="1" ht="39" customHeight="1">
      <c r="A26" s="19" t="s">
        <v>16</v>
      </c>
      <c r="B26" s="20" t="s">
        <v>17</v>
      </c>
      <c r="C26" s="20" t="s">
        <v>18</v>
      </c>
      <c r="D26" s="20" t="s">
        <v>19</v>
      </c>
      <c r="E26" s="21" t="s">
        <v>20</v>
      </c>
      <c r="F26" s="20" t="s">
        <v>21</v>
      </c>
      <c r="G26" s="20" t="s">
        <v>22</v>
      </c>
      <c r="H26" s="20" t="s">
        <v>23</v>
      </c>
      <c r="I26" s="20" t="s">
        <v>24</v>
      </c>
      <c r="J26" s="20" t="s">
        <v>25</v>
      </c>
      <c r="K26" s="22" t="s">
        <v>26</v>
      </c>
      <c r="L26" s="22" t="s">
        <v>1318</v>
      </c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2" customFormat="1">
      <c r="A27" s="449">
        <v>111712</v>
      </c>
      <c r="B27" s="450" t="s">
        <v>86</v>
      </c>
      <c r="C27" s="411">
        <v>12</v>
      </c>
      <c r="D27" s="411">
        <v>13</v>
      </c>
      <c r="E27" s="451">
        <v>230</v>
      </c>
      <c r="F27" s="411">
        <v>1</v>
      </c>
      <c r="G27" s="411">
        <v>3000</v>
      </c>
      <c r="H27" s="411" t="s">
        <v>85</v>
      </c>
      <c r="I27" s="371" t="s">
        <v>87</v>
      </c>
      <c r="J27" s="383">
        <v>300</v>
      </c>
      <c r="K27" s="452">
        <v>4617.6000000000004</v>
      </c>
      <c r="L27" s="448">
        <f>K27*Оглавление!$D$5</f>
        <v>300144</v>
      </c>
      <c r="M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>
      <c r="A28" s="445">
        <v>111720</v>
      </c>
      <c r="B28" s="446" t="s">
        <v>88</v>
      </c>
      <c r="C28" s="442">
        <v>12</v>
      </c>
      <c r="D28" s="442">
        <v>13</v>
      </c>
      <c r="E28" s="442">
        <v>230</v>
      </c>
      <c r="F28" s="442">
        <v>1</v>
      </c>
      <c r="G28" s="442">
        <v>3000</v>
      </c>
      <c r="H28" s="442" t="s">
        <v>85</v>
      </c>
      <c r="I28" s="447" t="s">
        <v>89</v>
      </c>
      <c r="J28" s="442">
        <v>420</v>
      </c>
      <c r="K28" s="448">
        <v>5254.0800000000008</v>
      </c>
      <c r="L28" s="448">
        <f>K28*Оглавление!$D$5</f>
        <v>341515.20000000007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2" customFormat="1">
      <c r="A29" s="449">
        <v>111714</v>
      </c>
      <c r="B29" s="450" t="s">
        <v>90</v>
      </c>
      <c r="C29" s="411">
        <v>10.8</v>
      </c>
      <c r="D29" s="411">
        <v>12</v>
      </c>
      <c r="E29" s="451" t="s">
        <v>62</v>
      </c>
      <c r="F29" s="411">
        <v>3</v>
      </c>
      <c r="G29" s="411">
        <v>3000</v>
      </c>
      <c r="H29" s="411" t="s">
        <v>85</v>
      </c>
      <c r="I29" s="371" t="s">
        <v>87</v>
      </c>
      <c r="J29" s="383">
        <v>300</v>
      </c>
      <c r="K29" s="452">
        <v>4640.4800000000005</v>
      </c>
      <c r="L29" s="448">
        <f>K29*Оглавление!$D$5</f>
        <v>301631.2</v>
      </c>
      <c r="M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>
      <c r="A30" s="445">
        <v>111721</v>
      </c>
      <c r="B30" s="446" t="s">
        <v>91</v>
      </c>
      <c r="C30" s="442">
        <v>10.8</v>
      </c>
      <c r="D30" s="442">
        <v>12</v>
      </c>
      <c r="E30" s="442" t="s">
        <v>39</v>
      </c>
      <c r="F30" s="442">
        <v>3</v>
      </c>
      <c r="G30" s="442">
        <v>3000</v>
      </c>
      <c r="H30" s="442" t="s">
        <v>85</v>
      </c>
      <c r="I30" s="447" t="s">
        <v>89</v>
      </c>
      <c r="J30" s="442">
        <v>420</v>
      </c>
      <c r="K30" s="448">
        <v>5264.4800000000005</v>
      </c>
      <c r="L30" s="448">
        <f>K30*Оглавление!$D$5</f>
        <v>342191.2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2" customFormat="1">
      <c r="A31" s="449">
        <v>111713</v>
      </c>
      <c r="B31" s="450" t="s">
        <v>92</v>
      </c>
      <c r="C31" s="411">
        <v>14.4</v>
      </c>
      <c r="D31" s="411">
        <v>16.7</v>
      </c>
      <c r="E31" s="451">
        <v>230</v>
      </c>
      <c r="F31" s="411">
        <v>1</v>
      </c>
      <c r="G31" s="411">
        <v>3000</v>
      </c>
      <c r="H31" s="411" t="s">
        <v>85</v>
      </c>
      <c r="I31" s="371" t="s">
        <v>87</v>
      </c>
      <c r="J31" s="383">
        <v>320</v>
      </c>
      <c r="K31" s="452">
        <v>4802.72</v>
      </c>
      <c r="L31" s="448">
        <f>K31*Оглавление!$D$5</f>
        <v>312176.8</v>
      </c>
      <c r="M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2" customFormat="1">
      <c r="A32" s="445">
        <v>111722</v>
      </c>
      <c r="B32" s="446" t="s">
        <v>93</v>
      </c>
      <c r="C32" s="442">
        <v>14.4</v>
      </c>
      <c r="D32" s="442">
        <v>16.7</v>
      </c>
      <c r="E32" s="442">
        <v>230</v>
      </c>
      <c r="F32" s="442">
        <v>1</v>
      </c>
      <c r="G32" s="442">
        <v>3000</v>
      </c>
      <c r="H32" s="442" t="s">
        <v>85</v>
      </c>
      <c r="I32" s="447" t="s">
        <v>89</v>
      </c>
      <c r="J32" s="442">
        <v>442</v>
      </c>
      <c r="K32" s="448">
        <v>5464.16</v>
      </c>
      <c r="L32" s="448">
        <f>K32*Оглавление!$D$5</f>
        <v>355170.39999999997</v>
      </c>
      <c r="M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2" customFormat="1">
      <c r="A33" s="449">
        <v>111715</v>
      </c>
      <c r="B33" s="450" t="s">
        <v>94</v>
      </c>
      <c r="C33" s="411">
        <v>13</v>
      </c>
      <c r="D33" s="411">
        <v>15</v>
      </c>
      <c r="E33" s="451" t="s">
        <v>62</v>
      </c>
      <c r="F33" s="411">
        <v>3</v>
      </c>
      <c r="G33" s="411">
        <v>3000</v>
      </c>
      <c r="H33" s="411" t="s">
        <v>85</v>
      </c>
      <c r="I33" s="371" t="s">
        <v>87</v>
      </c>
      <c r="J33" s="383">
        <v>320</v>
      </c>
      <c r="K33" s="452">
        <v>4919.2000000000007</v>
      </c>
      <c r="L33" s="448">
        <f>K33*Оглавление!$D$5</f>
        <v>319748.00000000006</v>
      </c>
      <c r="M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2" customFormat="1">
      <c r="A34" s="445">
        <v>111723</v>
      </c>
      <c r="B34" s="446" t="s">
        <v>95</v>
      </c>
      <c r="C34" s="442">
        <v>13</v>
      </c>
      <c r="D34" s="442">
        <v>15</v>
      </c>
      <c r="E34" s="442" t="s">
        <v>39</v>
      </c>
      <c r="F34" s="442">
        <v>3</v>
      </c>
      <c r="G34" s="442">
        <v>3000</v>
      </c>
      <c r="H34" s="442" t="s">
        <v>85</v>
      </c>
      <c r="I34" s="447" t="s">
        <v>89</v>
      </c>
      <c r="J34" s="442">
        <v>442</v>
      </c>
      <c r="K34" s="448">
        <v>5497.4400000000005</v>
      </c>
      <c r="L34" s="448">
        <f>K34*Оглавление!$D$5</f>
        <v>357333.60000000003</v>
      </c>
      <c r="M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6" spans="1:253">
      <c r="A36" s="6"/>
      <c r="B36" s="37" t="s">
        <v>42</v>
      </c>
      <c r="G36" s="37" t="s">
        <v>43</v>
      </c>
    </row>
    <row r="37" spans="1:253">
      <c r="A37" s="39" t="s">
        <v>47</v>
      </c>
      <c r="B37" s="6" t="s">
        <v>48</v>
      </c>
      <c r="G37" s="6" t="s">
        <v>46</v>
      </c>
    </row>
    <row r="38" spans="1:253">
      <c r="A38" s="39">
        <v>3</v>
      </c>
      <c r="B38" s="6" t="s">
        <v>64</v>
      </c>
      <c r="G38" s="6" t="s">
        <v>65</v>
      </c>
    </row>
    <row r="39" spans="1:253">
      <c r="A39" s="51" t="s">
        <v>96</v>
      </c>
      <c r="B39" s="6" t="s">
        <v>97</v>
      </c>
      <c r="G39" s="6" t="s">
        <v>52</v>
      </c>
    </row>
    <row r="40" spans="1:253">
      <c r="A40" s="52" t="s">
        <v>81</v>
      </c>
      <c r="B40" s="53" t="s">
        <v>98</v>
      </c>
      <c r="C40" s="12"/>
      <c r="G40" s="6" t="s">
        <v>53</v>
      </c>
    </row>
    <row r="41" spans="1:253" s="12" customFormat="1">
      <c r="A41"/>
      <c r="B41"/>
      <c r="C41"/>
      <c r="E41" s="54"/>
      <c r="F41" s="55"/>
      <c r="G41" s="12" t="s">
        <v>66</v>
      </c>
      <c r="H41" s="55"/>
      <c r="J41" s="55"/>
      <c r="K41" s="56"/>
      <c r="L41" s="56"/>
    </row>
    <row r="42" spans="1:253">
      <c r="G42" s="6" t="s">
        <v>67</v>
      </c>
    </row>
    <row r="43" spans="1:253">
      <c r="G43" s="6" t="s">
        <v>54</v>
      </c>
    </row>
    <row r="44" spans="1:253">
      <c r="G44" s="42" t="s">
        <v>57</v>
      </c>
    </row>
  </sheetData>
  <sheetProtection selectLockedCells="1" selectUnlockedCells="1"/>
  <pageMargins left="0.39374999999999999" right="0.31527777777777777" top="0.31527777777777777" bottom="0.55138888888888893" header="0.51180555555555551" footer="0.15763888888888888"/>
  <pageSetup paperSize="9" scale="89" orientation="landscape" useFirstPageNumber="1" horizontalDpi="300" verticalDpi="300" r:id="rId1"/>
  <headerFooter alignWithMargins="0">
    <oddFooter>&amp;L&amp;D&amp;C&amp;A&amp;Rстр. &amp;P / &amp;N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49"/>
  <sheetViews>
    <sheetView zoomScale="80" zoomScaleNormal="80" zoomScaleSheetLayoutView="90" workbookViewId="0">
      <selection activeCell="I8" sqref="I8"/>
    </sheetView>
  </sheetViews>
  <sheetFormatPr defaultColWidth="16.6640625" defaultRowHeight="13.2"/>
  <cols>
    <col min="1" max="1" width="47" style="11" customWidth="1"/>
    <col min="2" max="2" width="11.88671875" style="11" customWidth="1"/>
    <col min="3" max="4" width="11.33203125" style="57" customWidth="1"/>
    <col min="5" max="5" width="11.33203125" style="10" customWidth="1"/>
    <col min="6" max="6" width="10.33203125" style="34" customWidth="1"/>
    <col min="7" max="7" width="10.88671875" style="34" hidden="1" customWidth="1"/>
    <col min="8" max="9" width="12" style="58" customWidth="1"/>
    <col min="10" max="10" width="14" style="58" customWidth="1"/>
    <col min="11" max="11" width="25.33203125" style="58" customWidth="1"/>
    <col min="12" max="12" width="8.88671875" style="34" customWidth="1"/>
    <col min="13" max="13" width="8.109375" style="34" customWidth="1"/>
    <col min="14" max="14" width="18.5546875" style="34" customWidth="1"/>
    <col min="15" max="15" width="7.88671875" style="34" customWidth="1"/>
    <col min="16" max="16" width="16.109375" style="34" customWidth="1"/>
    <col min="17" max="229" width="16.6640625" style="34" customWidth="1"/>
    <col min="230" max="16384" width="16.6640625" style="12"/>
  </cols>
  <sheetData>
    <row r="1" spans="1:246" ht="25.5" customHeight="1">
      <c r="A1" s="59" t="s">
        <v>99</v>
      </c>
      <c r="B1" s="60"/>
      <c r="HU1" s="12"/>
    </row>
    <row r="2" spans="1:246" s="16" customFormat="1" ht="14.4" thickBot="1">
      <c r="A2" s="13" t="s">
        <v>100</v>
      </c>
      <c r="B2" s="13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  <c r="N2" s="15"/>
      <c r="O2" s="15"/>
      <c r="HQ2" s="12"/>
      <c r="HR2" s="12"/>
      <c r="HS2" s="12"/>
      <c r="HT2" s="12"/>
      <c r="HU2" s="12"/>
    </row>
    <row r="3" spans="1:246" s="63" customFormat="1" ht="27.6" customHeight="1" thickBot="1">
      <c r="A3" s="61" t="s">
        <v>17</v>
      </c>
      <c r="B3" s="62" t="s">
        <v>18</v>
      </c>
      <c r="C3" s="27" t="s">
        <v>101</v>
      </c>
      <c r="D3" s="27" t="s">
        <v>102</v>
      </c>
      <c r="E3" s="681" t="s">
        <v>103</v>
      </c>
      <c r="F3" s="681" t="s">
        <v>103</v>
      </c>
      <c r="G3" s="20" t="s">
        <v>144</v>
      </c>
      <c r="H3" s="27" t="s">
        <v>104</v>
      </c>
      <c r="I3" s="27" t="s">
        <v>105</v>
      </c>
      <c r="J3" s="27" t="s">
        <v>106</v>
      </c>
      <c r="K3" s="27" t="s">
        <v>107</v>
      </c>
      <c r="L3" s="27" t="s">
        <v>108</v>
      </c>
      <c r="M3" s="27" t="s">
        <v>109</v>
      </c>
      <c r="N3" s="27" t="s">
        <v>110</v>
      </c>
      <c r="O3" s="27" t="s">
        <v>111</v>
      </c>
      <c r="HV3" s="12"/>
      <c r="HW3" s="12"/>
      <c r="HX3" s="12"/>
      <c r="HY3" s="12"/>
      <c r="HZ3" s="12"/>
    </row>
    <row r="4" spans="1:246" ht="13.95" customHeight="1">
      <c r="A4" s="133"/>
      <c r="B4" s="133"/>
      <c r="E4" s="108"/>
      <c r="F4" s="682"/>
      <c r="G4" s="610"/>
      <c r="H4" s="873"/>
      <c r="I4" s="34"/>
      <c r="J4" s="874"/>
      <c r="K4" s="34"/>
      <c r="L4" s="875"/>
      <c r="M4" s="875"/>
      <c r="N4" s="875"/>
      <c r="O4" s="875"/>
    </row>
    <row r="5" spans="1:246">
      <c r="A5" s="485" t="s">
        <v>114</v>
      </c>
      <c r="B5" s="486">
        <v>9</v>
      </c>
      <c r="C5" s="487" t="s">
        <v>115</v>
      </c>
      <c r="D5" s="486">
        <v>111928</v>
      </c>
      <c r="E5" s="495">
        <v>4515</v>
      </c>
      <c r="F5" s="433">
        <v>5418</v>
      </c>
      <c r="G5" s="433"/>
      <c r="H5" s="378" t="s">
        <v>116</v>
      </c>
      <c r="I5" s="378" t="s">
        <v>117</v>
      </c>
      <c r="J5" s="877" t="s">
        <v>118</v>
      </c>
      <c r="K5" s="380" t="s">
        <v>119</v>
      </c>
      <c r="L5" s="486">
        <v>26</v>
      </c>
      <c r="M5" s="486">
        <v>1.9</v>
      </c>
      <c r="N5" s="878" t="s">
        <v>120</v>
      </c>
      <c r="O5" s="574">
        <v>520</v>
      </c>
    </row>
    <row r="6" spans="1:246">
      <c r="A6" s="868" t="s">
        <v>1764</v>
      </c>
      <c r="B6" s="869">
        <v>10</v>
      </c>
      <c r="C6" s="487" t="s">
        <v>115</v>
      </c>
      <c r="D6" s="870" t="s">
        <v>1765</v>
      </c>
      <c r="E6" s="871">
        <v>4450</v>
      </c>
      <c r="F6" s="488">
        <v>5353</v>
      </c>
      <c r="G6" s="796">
        <v>3995</v>
      </c>
      <c r="H6" s="378" t="s">
        <v>1608</v>
      </c>
      <c r="I6" s="378" t="s">
        <v>117</v>
      </c>
      <c r="J6" s="879" t="s">
        <v>122</v>
      </c>
      <c r="K6" s="380" t="s">
        <v>119</v>
      </c>
      <c r="L6" s="381">
        <v>50</v>
      </c>
      <c r="M6" s="615">
        <v>2.1</v>
      </c>
      <c r="N6" s="383" t="s">
        <v>1609</v>
      </c>
      <c r="O6" s="809">
        <v>450</v>
      </c>
    </row>
    <row r="7" spans="1:246">
      <c r="A7" s="868" t="s">
        <v>124</v>
      </c>
      <c r="B7" s="869">
        <v>12</v>
      </c>
      <c r="C7" s="487" t="s">
        <v>115</v>
      </c>
      <c r="D7" s="870" t="s">
        <v>1766</v>
      </c>
      <c r="E7" s="872">
        <v>4650</v>
      </c>
      <c r="F7" s="488">
        <v>5553</v>
      </c>
      <c r="G7" s="796">
        <v>4095</v>
      </c>
      <c r="H7" s="484" t="s">
        <v>1610</v>
      </c>
      <c r="I7" s="49" t="s">
        <v>117</v>
      </c>
      <c r="J7" s="81" t="s">
        <v>130</v>
      </c>
      <c r="K7" s="64" t="s">
        <v>119</v>
      </c>
      <c r="L7" s="82">
        <v>50</v>
      </c>
      <c r="M7" s="78">
        <v>2.6</v>
      </c>
      <c r="N7" s="29" t="s">
        <v>1609</v>
      </c>
      <c r="O7" s="83">
        <v>460</v>
      </c>
    </row>
    <row r="8" spans="1:246">
      <c r="A8" s="485" t="s">
        <v>124</v>
      </c>
      <c r="B8" s="486">
        <v>12</v>
      </c>
      <c r="C8" s="487" t="s">
        <v>115</v>
      </c>
      <c r="D8" s="486">
        <v>111938</v>
      </c>
      <c r="E8" s="495">
        <v>4760</v>
      </c>
      <c r="F8" s="433">
        <v>5663</v>
      </c>
      <c r="G8" s="433"/>
      <c r="H8" s="378" t="s">
        <v>125</v>
      </c>
      <c r="I8" s="378" t="s">
        <v>117</v>
      </c>
      <c r="J8" s="877" t="s">
        <v>126</v>
      </c>
      <c r="K8" s="380" t="s">
        <v>119</v>
      </c>
      <c r="L8" s="486">
        <v>50</v>
      </c>
      <c r="M8" s="486">
        <v>2.6</v>
      </c>
      <c r="N8" s="878" t="s">
        <v>127</v>
      </c>
      <c r="O8" s="574">
        <v>570</v>
      </c>
    </row>
    <row r="9" spans="1:246">
      <c r="A9" s="792" t="s">
        <v>1767</v>
      </c>
      <c r="B9" s="793">
        <v>16</v>
      </c>
      <c r="C9" s="487" t="s">
        <v>115</v>
      </c>
      <c r="D9" s="418" t="s">
        <v>1768</v>
      </c>
      <c r="E9" s="872">
        <v>5350</v>
      </c>
      <c r="F9" s="488">
        <v>6253</v>
      </c>
      <c r="G9" s="796">
        <v>4395</v>
      </c>
      <c r="H9" s="484" t="s">
        <v>1612</v>
      </c>
      <c r="I9" s="49" t="s">
        <v>117</v>
      </c>
      <c r="J9" s="81" t="s">
        <v>131</v>
      </c>
      <c r="K9" s="64" t="s">
        <v>119</v>
      </c>
      <c r="L9" s="82">
        <v>56</v>
      </c>
      <c r="M9" s="84">
        <v>3.4</v>
      </c>
      <c r="N9" s="29" t="s">
        <v>1613</v>
      </c>
      <c r="O9" s="83">
        <v>570</v>
      </c>
    </row>
    <row r="10" spans="1:246">
      <c r="A10" s="491"/>
      <c r="B10" s="491"/>
      <c r="C10" s="487"/>
      <c r="E10" s="610"/>
      <c r="F10" s="610"/>
      <c r="G10" s="610"/>
      <c r="H10" s="379"/>
      <c r="I10" s="379"/>
      <c r="J10" s="379"/>
      <c r="K10" s="379"/>
      <c r="L10" s="411"/>
      <c r="M10" s="411"/>
      <c r="N10" s="411"/>
      <c r="O10" s="411"/>
    </row>
    <row r="11" spans="1:246">
      <c r="A11" s="492" t="s">
        <v>1337</v>
      </c>
      <c r="B11" s="381">
        <v>9</v>
      </c>
      <c r="C11" s="493" t="s">
        <v>134</v>
      </c>
      <c r="D11" s="381">
        <v>111930</v>
      </c>
      <c r="E11" s="496">
        <v>6050</v>
      </c>
      <c r="F11" s="494">
        <v>6953</v>
      </c>
      <c r="G11" s="494"/>
      <c r="H11" s="378" t="s">
        <v>116</v>
      </c>
      <c r="I11" s="378" t="s">
        <v>117</v>
      </c>
      <c r="J11" s="880" t="s">
        <v>118</v>
      </c>
      <c r="K11" s="380" t="s">
        <v>119</v>
      </c>
      <c r="L11" s="381">
        <v>26</v>
      </c>
      <c r="M11" s="381">
        <v>1.9</v>
      </c>
      <c r="N11" s="755" t="s">
        <v>135</v>
      </c>
      <c r="O11" s="575">
        <v>560</v>
      </c>
    </row>
    <row r="12" spans="1:246">
      <c r="A12" s="881" t="s">
        <v>1769</v>
      </c>
      <c r="B12" s="882">
        <v>10</v>
      </c>
      <c r="C12" s="493" t="s">
        <v>134</v>
      </c>
      <c r="D12" s="883" t="s">
        <v>1770</v>
      </c>
      <c r="E12" s="884">
        <v>5750</v>
      </c>
      <c r="F12" s="488">
        <v>6653</v>
      </c>
      <c r="G12" s="796">
        <v>4945</v>
      </c>
      <c r="H12" s="484" t="s">
        <v>1608</v>
      </c>
      <c r="I12" s="49" t="s">
        <v>117</v>
      </c>
      <c r="J12" s="94" t="s">
        <v>122</v>
      </c>
      <c r="K12" s="64" t="s">
        <v>119</v>
      </c>
      <c r="L12" s="519">
        <v>48</v>
      </c>
      <c r="M12" s="78">
        <v>2.1</v>
      </c>
      <c r="N12" s="95" t="s">
        <v>1621</v>
      </c>
      <c r="O12" s="95">
        <v>710</v>
      </c>
    </row>
    <row r="13" spans="1:246">
      <c r="A13" s="881" t="s">
        <v>1338</v>
      </c>
      <c r="B13" s="882">
        <v>12</v>
      </c>
      <c r="C13" s="493" t="s">
        <v>134</v>
      </c>
      <c r="D13" s="883" t="s">
        <v>1771</v>
      </c>
      <c r="E13" s="884">
        <v>5950</v>
      </c>
      <c r="F13" s="93">
        <v>6853</v>
      </c>
      <c r="G13" s="392">
        <v>5145</v>
      </c>
      <c r="H13" s="49" t="s">
        <v>1610</v>
      </c>
      <c r="I13" s="49" t="s">
        <v>117</v>
      </c>
      <c r="J13" s="94" t="s">
        <v>130</v>
      </c>
      <c r="K13" s="64" t="s">
        <v>119</v>
      </c>
      <c r="L13" s="519">
        <v>48</v>
      </c>
      <c r="M13" s="78">
        <v>2.6</v>
      </c>
      <c r="N13" s="95" t="s">
        <v>1621</v>
      </c>
      <c r="O13" s="95">
        <v>725</v>
      </c>
    </row>
    <row r="14" spans="1:246" s="34" customFormat="1">
      <c r="A14" s="492" t="s">
        <v>1338</v>
      </c>
      <c r="B14" s="381">
        <v>12</v>
      </c>
      <c r="C14" s="493" t="s">
        <v>134</v>
      </c>
      <c r="D14" s="381">
        <v>111934</v>
      </c>
      <c r="E14" s="496">
        <v>6375</v>
      </c>
      <c r="F14" s="494">
        <v>7278</v>
      </c>
      <c r="G14" s="494"/>
      <c r="H14" s="378" t="s">
        <v>137</v>
      </c>
      <c r="I14" s="378" t="s">
        <v>117</v>
      </c>
      <c r="J14" s="880" t="s">
        <v>126</v>
      </c>
      <c r="K14" s="380" t="s">
        <v>119</v>
      </c>
      <c r="L14" s="381">
        <v>50</v>
      </c>
      <c r="M14" s="381">
        <v>2.6</v>
      </c>
      <c r="N14" s="755" t="s">
        <v>138</v>
      </c>
      <c r="O14" s="575">
        <v>650</v>
      </c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</row>
    <row r="15" spans="1:246" s="34" customFormat="1" ht="13.8" thickBot="1">
      <c r="A15" s="950" t="s">
        <v>1772</v>
      </c>
      <c r="B15" s="951">
        <v>16</v>
      </c>
      <c r="C15" s="952" t="s">
        <v>134</v>
      </c>
      <c r="D15" s="953" t="s">
        <v>1773</v>
      </c>
      <c r="E15" s="954">
        <v>6250</v>
      </c>
      <c r="F15" s="955">
        <v>7153</v>
      </c>
      <c r="G15" s="392">
        <v>5445</v>
      </c>
      <c r="H15" s="49" t="s">
        <v>1612</v>
      </c>
      <c r="I15" s="49" t="s">
        <v>117</v>
      </c>
      <c r="J15" s="94" t="s">
        <v>131</v>
      </c>
      <c r="K15" s="64" t="s">
        <v>119</v>
      </c>
      <c r="L15" s="519">
        <v>55</v>
      </c>
      <c r="M15" s="84">
        <v>3.4</v>
      </c>
      <c r="N15" s="95" t="s">
        <v>1621</v>
      </c>
      <c r="O15" s="95">
        <v>755</v>
      </c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</row>
    <row r="16" spans="1:246" ht="27" thickTop="1">
      <c r="A16" s="956" t="s">
        <v>1774</v>
      </c>
      <c r="B16" s="957">
        <v>9</v>
      </c>
      <c r="C16" s="958" t="s">
        <v>1182</v>
      </c>
      <c r="D16" s="959"/>
      <c r="E16" s="960">
        <f>E5*Оглавление!$D$5+'Капоты, прицепы'!$E$6</f>
        <v>329775</v>
      </c>
      <c r="F16" s="960">
        <f>F5*Оглавление!$D$5+'Капоты, прицепы'!$E$6</f>
        <v>388470</v>
      </c>
      <c r="G16" s="946"/>
      <c r="N16" s="876" t="s">
        <v>1658</v>
      </c>
      <c r="O16" s="876">
        <v>660</v>
      </c>
    </row>
    <row r="17" spans="1:15" ht="26.4">
      <c r="A17" s="961" t="s">
        <v>1799</v>
      </c>
      <c r="B17" s="962">
        <v>10</v>
      </c>
      <c r="C17" s="963" t="s">
        <v>1182</v>
      </c>
      <c r="D17" s="964"/>
      <c r="E17" s="965">
        <f>E6*Оглавление!$D$5+'Капоты, прицепы'!$E$6</f>
        <v>325550</v>
      </c>
      <c r="F17" s="965">
        <f>F6*Оглавление!$D$5+'Капоты, прицепы'!$E$6</f>
        <v>384245</v>
      </c>
      <c r="G17" s="947" t="e">
        <f>G6*Оглавление!$C$5+'Капоты, прицепы'!#REF!</f>
        <v>#REF!</v>
      </c>
      <c r="N17" s="876"/>
      <c r="O17" s="876"/>
    </row>
    <row r="18" spans="1:15" ht="26.4">
      <c r="A18" s="961" t="s">
        <v>1210</v>
      </c>
      <c r="B18" s="966">
        <v>12</v>
      </c>
      <c r="C18" s="963" t="s">
        <v>1182</v>
      </c>
      <c r="D18" s="964"/>
      <c r="E18" s="965">
        <f>E7*Оглавление!$D$5+'Капоты, прицепы'!$E$6</f>
        <v>338550</v>
      </c>
      <c r="F18" s="965">
        <f>F7*Оглавление!$D$5+'Капоты, прицепы'!$E$6</f>
        <v>397245</v>
      </c>
      <c r="G18" s="947" t="e">
        <f>G7*Оглавление!$C$5+'Капоты, прицепы'!#REF!</f>
        <v>#REF!</v>
      </c>
      <c r="N18" s="411"/>
      <c r="O18" s="411"/>
    </row>
    <row r="19" spans="1:15" ht="26.4">
      <c r="A19" s="967" t="s">
        <v>1210</v>
      </c>
      <c r="B19" s="968">
        <v>12</v>
      </c>
      <c r="C19" s="963" t="s">
        <v>1182</v>
      </c>
      <c r="D19" s="964"/>
      <c r="E19" s="965">
        <f>E8*Оглавление!$D$5+'Капоты, прицепы'!$E$6</f>
        <v>345700</v>
      </c>
      <c r="F19" s="965">
        <f>F8*Оглавление!$D$5+'Капоты, прицепы'!$E$6</f>
        <v>404395</v>
      </c>
      <c r="G19" s="946"/>
      <c r="N19" s="411" t="s">
        <v>1659</v>
      </c>
      <c r="O19" s="411">
        <v>710</v>
      </c>
    </row>
    <row r="20" spans="1:15" ht="26.4">
      <c r="A20" s="961" t="s">
        <v>1775</v>
      </c>
      <c r="B20" s="962">
        <v>16</v>
      </c>
      <c r="C20" s="963" t="s">
        <v>1182</v>
      </c>
      <c r="D20" s="964"/>
      <c r="E20" s="965">
        <f>E9*Оглавление!$D$5+'Капоты, прицепы'!$E$6</f>
        <v>384050</v>
      </c>
      <c r="F20" s="965">
        <f>F9*Оглавление!$D$5+'Капоты, прицепы'!$E$6</f>
        <v>442745</v>
      </c>
      <c r="G20" s="947" t="e">
        <f>G9*Оглавление!$C$5+'Капоты, прицепы'!#REF!</f>
        <v>#REF!</v>
      </c>
      <c r="N20" s="411"/>
      <c r="O20" s="411"/>
    </row>
    <row r="21" spans="1:15">
      <c r="A21" s="967"/>
      <c r="B21" s="969"/>
      <c r="C21" s="963"/>
      <c r="D21" s="964"/>
      <c r="E21" s="965"/>
      <c r="F21" s="965"/>
      <c r="G21" s="948"/>
      <c r="N21" s="411"/>
      <c r="O21" s="411"/>
    </row>
    <row r="22" spans="1:15" ht="39.6">
      <c r="A22" s="967" t="s">
        <v>1211</v>
      </c>
      <c r="B22" s="969">
        <v>9</v>
      </c>
      <c r="C22" s="963" t="s">
        <v>1196</v>
      </c>
      <c r="D22" s="964"/>
      <c r="E22" s="965">
        <f>E5*Оглавление!$D$5+'Капоты, прицепы'!$G$24+'Капоты, прицепы'!$E$6</f>
        <v>380375</v>
      </c>
      <c r="F22" s="965">
        <f>F5*Оглавление!$D$5+'Капоты, прицепы'!$G$24+'Капоты, прицепы'!$E$6</f>
        <v>439070</v>
      </c>
      <c r="G22" s="946"/>
      <c r="N22" s="411" t="s">
        <v>1660</v>
      </c>
      <c r="O22" s="411">
        <v>880</v>
      </c>
    </row>
    <row r="23" spans="1:15" ht="39.6">
      <c r="A23" s="961" t="s">
        <v>1776</v>
      </c>
      <c r="B23" s="962">
        <v>10</v>
      </c>
      <c r="C23" s="963" t="s">
        <v>1196</v>
      </c>
      <c r="D23" s="964"/>
      <c r="E23" s="965">
        <f>E6*Оглавление!$D$5+'Капоты, прицепы'!$G$24+'Капоты, прицепы'!$E$6</f>
        <v>376150</v>
      </c>
      <c r="F23" s="965">
        <f>F6*Оглавление!$D$5+'Капоты, прицепы'!$G$24+'Капоты, прицепы'!$E$6</f>
        <v>434845</v>
      </c>
      <c r="G23" s="947" t="e">
        <f>G6*Оглавление!$C$5+'Капоты, прицепы'!#REF!+'Капоты, прицепы'!#REF!</f>
        <v>#REF!</v>
      </c>
      <c r="N23" s="411"/>
      <c r="O23" s="411"/>
    </row>
    <row r="24" spans="1:15" ht="39.6">
      <c r="A24" s="961" t="s">
        <v>1212</v>
      </c>
      <c r="B24" s="966">
        <v>12</v>
      </c>
      <c r="C24" s="963" t="s">
        <v>1196</v>
      </c>
      <c r="D24" s="964"/>
      <c r="E24" s="965">
        <f>E7*Оглавление!$D$5+'Капоты, прицепы'!$G$24+'Капоты, прицепы'!$E$6</f>
        <v>389150</v>
      </c>
      <c r="F24" s="965">
        <f>F7*Оглавление!$D$5+'Капоты, прицепы'!$G$24+'Капоты, прицепы'!$E$6</f>
        <v>447845</v>
      </c>
      <c r="G24" s="947" t="e">
        <f>G7*Оглавление!$C$5+'Капоты, прицепы'!#REF!+'Капоты, прицепы'!#REF!</f>
        <v>#REF!</v>
      </c>
      <c r="N24" s="411"/>
      <c r="O24" s="411"/>
    </row>
    <row r="25" spans="1:15" ht="39.6">
      <c r="A25" s="967" t="s">
        <v>1212</v>
      </c>
      <c r="B25" s="968">
        <v>12</v>
      </c>
      <c r="C25" s="963" t="s">
        <v>1196</v>
      </c>
      <c r="D25" s="964"/>
      <c r="E25" s="965">
        <f>E8*Оглавление!$D$5+'Капоты, прицепы'!$G$24+'Капоты, прицепы'!$E$6</f>
        <v>396300</v>
      </c>
      <c r="F25" s="965">
        <f>F8*Оглавление!$D$5+'Капоты, прицепы'!$G$24+'Капоты, прицепы'!$E$6</f>
        <v>454995</v>
      </c>
      <c r="G25" s="946"/>
      <c r="N25" s="411" t="s">
        <v>1661</v>
      </c>
      <c r="O25" s="411">
        <v>910</v>
      </c>
    </row>
    <row r="26" spans="1:15" ht="39.6">
      <c r="A26" s="961" t="s">
        <v>1777</v>
      </c>
      <c r="B26" s="962">
        <v>16</v>
      </c>
      <c r="C26" s="963" t="s">
        <v>1196</v>
      </c>
      <c r="D26" s="964"/>
      <c r="E26" s="965">
        <f>E9*Оглавление!$D$5+'Капоты, прицепы'!$G$24+'Капоты, прицепы'!$E$6</f>
        <v>434650</v>
      </c>
      <c r="F26" s="965">
        <f>F9*Оглавление!$D$5+'Капоты, прицепы'!$G$24+'Капоты, прицепы'!$E$6</f>
        <v>493345</v>
      </c>
      <c r="G26" s="947" t="e">
        <f>G9*Оглавление!$C$5+'Капоты, прицепы'!#REF!+'Капоты, прицепы'!#REF!</f>
        <v>#REF!</v>
      </c>
      <c r="N26" s="411"/>
      <c r="O26" s="411"/>
    </row>
    <row r="27" spans="1:15">
      <c r="A27" s="970"/>
      <c r="B27" s="971"/>
      <c r="C27" s="964"/>
      <c r="D27" s="964"/>
      <c r="E27" s="965"/>
      <c r="F27" s="965"/>
      <c r="G27" s="949"/>
      <c r="N27" s="411"/>
      <c r="O27" s="411"/>
    </row>
    <row r="28" spans="1:15" ht="26.4">
      <c r="A28" s="967" t="s">
        <v>1339</v>
      </c>
      <c r="B28" s="972">
        <v>9</v>
      </c>
      <c r="C28" s="963" t="s">
        <v>1213</v>
      </c>
      <c r="D28" s="964"/>
      <c r="E28" s="965">
        <f>E11*Оглавление!$D$5+'Капоты, прицепы'!$G$24</f>
        <v>443850</v>
      </c>
      <c r="F28" s="965">
        <f>F11*Оглавление!$D$5+'Капоты, прицепы'!$G$24</f>
        <v>502545</v>
      </c>
      <c r="G28" s="946"/>
      <c r="N28" s="411" t="s">
        <v>1662</v>
      </c>
      <c r="O28" s="411">
        <v>760</v>
      </c>
    </row>
    <row r="29" spans="1:15" ht="26.4">
      <c r="A29" s="961" t="s">
        <v>1778</v>
      </c>
      <c r="B29" s="962">
        <v>10</v>
      </c>
      <c r="C29" s="963" t="s">
        <v>1213</v>
      </c>
      <c r="D29" s="964"/>
      <c r="E29" s="965">
        <f>E12*Оглавление!$D$5+'Капоты, прицепы'!$G$24</f>
        <v>424350</v>
      </c>
      <c r="F29" s="965">
        <f>F12*Оглавление!$D$5+'Капоты, прицепы'!$G$24</f>
        <v>483045</v>
      </c>
      <c r="G29" s="947" t="e">
        <f>G12*Оглавление!$C$5+'Капоты, прицепы'!#REF!</f>
        <v>#REF!</v>
      </c>
      <c r="N29" s="411"/>
      <c r="O29" s="411"/>
    </row>
    <row r="30" spans="1:15" ht="26.4">
      <c r="A30" s="961" t="s">
        <v>1340</v>
      </c>
      <c r="B30" s="962">
        <v>12</v>
      </c>
      <c r="C30" s="963" t="s">
        <v>1213</v>
      </c>
      <c r="D30" s="964"/>
      <c r="E30" s="965">
        <f>E13*Оглавление!$D$5+'Капоты, прицепы'!$G$24</f>
        <v>437350</v>
      </c>
      <c r="F30" s="965">
        <f>F13*Оглавление!$D$5+'Капоты, прицепы'!$G$24</f>
        <v>496045</v>
      </c>
      <c r="G30" s="947" t="e">
        <f>G13*Оглавление!$C$5+'Капоты, прицепы'!#REF!</f>
        <v>#REF!</v>
      </c>
      <c r="N30" s="411"/>
      <c r="O30" s="411"/>
    </row>
    <row r="31" spans="1:15" ht="26.4">
      <c r="A31" s="967" t="s">
        <v>1340</v>
      </c>
      <c r="B31" s="972">
        <v>12</v>
      </c>
      <c r="C31" s="963" t="s">
        <v>1213</v>
      </c>
      <c r="D31" s="964"/>
      <c r="E31" s="965">
        <f>E14*Оглавление!$D$5+'Капоты, прицепы'!$G$24</f>
        <v>464975</v>
      </c>
      <c r="F31" s="965">
        <f>F14*Оглавление!$D$5+'Капоты, прицепы'!$G$24</f>
        <v>523670</v>
      </c>
      <c r="G31" s="946"/>
      <c r="N31" s="411" t="s">
        <v>1662</v>
      </c>
      <c r="O31" s="411">
        <v>850</v>
      </c>
    </row>
    <row r="32" spans="1:15" ht="27" thickBot="1">
      <c r="A32" s="973" t="s">
        <v>1779</v>
      </c>
      <c r="B32" s="974">
        <v>16</v>
      </c>
      <c r="C32" s="975" t="s">
        <v>1213</v>
      </c>
      <c r="D32" s="976"/>
      <c r="E32" s="977">
        <f>E15*Оглавление!$D$5+'Капоты, прицепы'!$G$24</f>
        <v>456850</v>
      </c>
      <c r="F32" s="977">
        <f>F15*Оглавление!$D$5+'Капоты, прицепы'!$G$24</f>
        <v>515545</v>
      </c>
      <c r="G32" s="947" t="e">
        <f>G15*Оглавление!$C$5+'Капоты, прицепы'!#REF!</f>
        <v>#REF!</v>
      </c>
      <c r="N32" s="411"/>
      <c r="O32" s="411"/>
    </row>
    <row r="47" spans="1:1">
      <c r="A47" s="11" t="s">
        <v>140</v>
      </c>
    </row>
    <row r="48" spans="1:1">
      <c r="A48" s="11" t="s">
        <v>141</v>
      </c>
    </row>
    <row r="49" spans="1:1">
      <c r="A49" s="11" t="s">
        <v>142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45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2"/>
  <sheetViews>
    <sheetView zoomScale="80" zoomScaleNormal="80" zoomScaleSheetLayoutView="90" workbookViewId="0">
      <pane ySplit="4" topLeftCell="A38" activePane="bottomLeft" state="frozen"/>
      <selection pane="bottomLeft" activeCell="E40" sqref="E40"/>
    </sheetView>
  </sheetViews>
  <sheetFormatPr defaultColWidth="16.6640625" defaultRowHeight="159.6" customHeight="1"/>
  <cols>
    <col min="1" max="1" width="23.5546875" style="11" customWidth="1"/>
    <col min="2" max="2" width="11.33203125" style="11" customWidth="1"/>
    <col min="3" max="3" width="9.77734375" style="57" customWidth="1"/>
    <col min="4" max="4" width="10.6640625" style="10" customWidth="1"/>
    <col min="5" max="5" width="10.88671875" style="34" customWidth="1"/>
    <col min="6" max="6" width="13.44140625" style="58" customWidth="1"/>
    <col min="7" max="7" width="12.88671875" style="58" customWidth="1"/>
    <col min="8" max="8" width="13.44140625" style="58" customWidth="1"/>
    <col min="9" max="9" width="25.109375" style="34" customWidth="1"/>
    <col min="10" max="10" width="8.77734375" style="34" customWidth="1"/>
    <col min="11" max="11" width="8.21875" style="34" customWidth="1"/>
    <col min="12" max="12" width="16.6640625" style="34"/>
    <col min="13" max="13" width="11" style="34" customWidth="1"/>
    <col min="14" max="14" width="2.5546875" style="34" customWidth="1"/>
    <col min="15" max="15" width="1.109375" style="34" customWidth="1"/>
    <col min="16" max="16" width="1.88671875" style="34" customWidth="1"/>
    <col min="17" max="203" width="16.6640625" style="34"/>
    <col min="204" max="16384" width="16.6640625" style="12"/>
  </cols>
  <sheetData>
    <row r="1" spans="1:224" ht="25.5" customHeight="1">
      <c r="A1" s="59" t="s">
        <v>143</v>
      </c>
      <c r="B1" s="60"/>
      <c r="GU1" s="12"/>
    </row>
    <row r="2" spans="1:224" s="16" customFormat="1" ht="14.1" customHeight="1">
      <c r="A2" s="13" t="s">
        <v>100</v>
      </c>
      <c r="B2" s="13"/>
      <c r="C2" s="13"/>
      <c r="D2" s="13"/>
      <c r="E2" s="13"/>
      <c r="F2" s="13"/>
      <c r="G2" s="13"/>
      <c r="H2" s="13"/>
      <c r="I2" s="14"/>
      <c r="J2" s="14"/>
      <c r="K2" s="15"/>
      <c r="L2" s="15"/>
      <c r="GQ2" s="12"/>
      <c r="GR2" s="12"/>
      <c r="GS2" s="12"/>
      <c r="GT2" s="12"/>
      <c r="GU2" s="12"/>
    </row>
    <row r="3" spans="1:224" s="16" customFormat="1" ht="1.8" customHeight="1">
      <c r="A3" s="13"/>
      <c r="B3" s="13"/>
      <c r="C3" s="13"/>
      <c r="D3" s="13"/>
      <c r="E3" s="13"/>
      <c r="F3" s="13"/>
      <c r="G3" s="13"/>
      <c r="H3" s="14"/>
      <c r="I3" s="14"/>
      <c r="J3" s="14"/>
      <c r="K3" s="14"/>
      <c r="L3" s="15"/>
      <c r="M3" s="15"/>
      <c r="GV3" s="12"/>
      <c r="GW3" s="12"/>
      <c r="GX3" s="12"/>
      <c r="GY3" s="12"/>
      <c r="GZ3" s="12"/>
    </row>
    <row r="4" spans="1:224" s="63" customFormat="1" ht="33" customHeight="1">
      <c r="A4" s="27" t="s">
        <v>17</v>
      </c>
      <c r="B4" s="27" t="s">
        <v>18</v>
      </c>
      <c r="C4" s="27" t="s">
        <v>101</v>
      </c>
      <c r="D4" s="20" t="s">
        <v>103</v>
      </c>
      <c r="E4" s="20" t="s">
        <v>103</v>
      </c>
      <c r="F4" s="27" t="s">
        <v>104</v>
      </c>
      <c r="G4" s="27" t="s">
        <v>105</v>
      </c>
      <c r="H4" s="27" t="s">
        <v>106</v>
      </c>
      <c r="I4" s="27" t="s">
        <v>107</v>
      </c>
      <c r="J4" s="27" t="s">
        <v>108</v>
      </c>
      <c r="K4" s="27" t="s">
        <v>109</v>
      </c>
      <c r="L4" s="27" t="s">
        <v>110</v>
      </c>
      <c r="M4" s="27" t="s">
        <v>111</v>
      </c>
      <c r="GV4" s="12"/>
      <c r="GW4" s="12"/>
      <c r="GX4" s="12"/>
      <c r="GY4" s="12"/>
      <c r="GZ4" s="12"/>
    </row>
    <row r="5" spans="1:224" ht="12.9" customHeight="1">
      <c r="A5" s="73"/>
      <c r="B5" s="73"/>
      <c r="D5" s="986" t="s">
        <v>112</v>
      </c>
      <c r="E5" s="1075" t="s">
        <v>113</v>
      </c>
      <c r="G5" s="34"/>
      <c r="M5" s="74"/>
    </row>
    <row r="6" spans="1:224" ht="12.9" customHeight="1">
      <c r="A6" s="787" t="s">
        <v>1607</v>
      </c>
      <c r="B6" s="788">
        <v>10</v>
      </c>
      <c r="C6" s="77" t="s">
        <v>128</v>
      </c>
      <c r="D6" s="685">
        <v>4450</v>
      </c>
      <c r="E6" s="488">
        <v>5353</v>
      </c>
      <c r="F6" s="484" t="s">
        <v>1608</v>
      </c>
      <c r="G6" s="49" t="s">
        <v>117</v>
      </c>
      <c r="H6" s="81" t="s">
        <v>122</v>
      </c>
      <c r="I6" s="64" t="s">
        <v>119</v>
      </c>
      <c r="J6" s="82">
        <v>50</v>
      </c>
      <c r="K6" s="78">
        <v>2.1</v>
      </c>
      <c r="L6" s="29" t="s">
        <v>1609</v>
      </c>
      <c r="M6" s="83">
        <v>450</v>
      </c>
    </row>
    <row r="7" spans="1:224" ht="13.35" customHeight="1">
      <c r="A7" s="780" t="s">
        <v>145</v>
      </c>
      <c r="B7" s="781">
        <v>10</v>
      </c>
      <c r="C7" s="782" t="s">
        <v>128</v>
      </c>
      <c r="D7" s="685">
        <v>4565</v>
      </c>
      <c r="E7" s="684">
        <v>5468</v>
      </c>
      <c r="F7" s="431" t="s">
        <v>121</v>
      </c>
      <c r="G7" s="431" t="s">
        <v>117</v>
      </c>
      <c r="H7" s="784" t="s">
        <v>122</v>
      </c>
      <c r="I7" s="430" t="s">
        <v>119</v>
      </c>
      <c r="J7" s="785">
        <v>45</v>
      </c>
      <c r="K7" s="783">
        <v>2.2000000000000002</v>
      </c>
      <c r="L7" s="406" t="s">
        <v>123</v>
      </c>
      <c r="M7" s="786">
        <v>430</v>
      </c>
    </row>
    <row r="8" spans="1:224" ht="13.35" customHeight="1">
      <c r="A8" s="787" t="s">
        <v>146</v>
      </c>
      <c r="B8" s="788">
        <v>12</v>
      </c>
      <c r="C8" s="77" t="s">
        <v>128</v>
      </c>
      <c r="D8" s="79">
        <v>4650</v>
      </c>
      <c r="E8" s="488">
        <v>5553</v>
      </c>
      <c r="F8" s="484" t="s">
        <v>1610</v>
      </c>
      <c r="G8" s="49" t="s">
        <v>117</v>
      </c>
      <c r="H8" s="81" t="s">
        <v>130</v>
      </c>
      <c r="I8" s="64" t="s">
        <v>119</v>
      </c>
      <c r="J8" s="82">
        <v>50</v>
      </c>
      <c r="K8" s="78">
        <v>2.6</v>
      </c>
      <c r="L8" s="29" t="s">
        <v>1609</v>
      </c>
      <c r="M8" s="83">
        <v>460</v>
      </c>
    </row>
    <row r="9" spans="1:224" ht="12.75" customHeight="1">
      <c r="A9" s="787" t="s">
        <v>1611</v>
      </c>
      <c r="B9" s="788">
        <v>16</v>
      </c>
      <c r="C9" s="77" t="s">
        <v>128</v>
      </c>
      <c r="D9" s="79">
        <v>5350</v>
      </c>
      <c r="E9" s="488">
        <v>6253</v>
      </c>
      <c r="F9" s="484" t="s">
        <v>1612</v>
      </c>
      <c r="G9" s="49" t="s">
        <v>117</v>
      </c>
      <c r="H9" s="81" t="s">
        <v>131</v>
      </c>
      <c r="I9" s="64" t="s">
        <v>119</v>
      </c>
      <c r="J9" s="82">
        <v>56</v>
      </c>
      <c r="K9" s="84">
        <v>3.4</v>
      </c>
      <c r="L9" s="29" t="s">
        <v>1613</v>
      </c>
      <c r="M9" s="83">
        <v>570</v>
      </c>
    </row>
    <row r="10" spans="1:224" ht="12.75" customHeight="1">
      <c r="A10" s="790" t="s">
        <v>1614</v>
      </c>
      <c r="B10" s="791">
        <v>20</v>
      </c>
      <c r="C10" s="77" t="s">
        <v>128</v>
      </c>
      <c r="D10" s="79">
        <v>5450</v>
      </c>
      <c r="E10" s="80">
        <v>6353</v>
      </c>
      <c r="F10" s="49" t="s">
        <v>1615</v>
      </c>
      <c r="G10" s="49" t="s">
        <v>117</v>
      </c>
      <c r="H10" s="81" t="s">
        <v>147</v>
      </c>
      <c r="I10" s="64" t="s">
        <v>119</v>
      </c>
      <c r="J10" s="82">
        <v>75</v>
      </c>
      <c r="K10" s="84">
        <v>4.2</v>
      </c>
      <c r="L10" s="29" t="s">
        <v>1616</v>
      </c>
      <c r="M10" s="83">
        <v>660</v>
      </c>
    </row>
    <row r="11" spans="1:224" ht="13.35" customHeight="1">
      <c r="A11" s="790" t="s">
        <v>1617</v>
      </c>
      <c r="B11" s="791">
        <v>24</v>
      </c>
      <c r="C11" s="77" t="s">
        <v>128</v>
      </c>
      <c r="D11" s="79">
        <v>6050</v>
      </c>
      <c r="E11" s="80">
        <v>6953</v>
      </c>
      <c r="F11" s="49" t="s">
        <v>1618</v>
      </c>
      <c r="G11" s="49" t="s">
        <v>117</v>
      </c>
      <c r="H11" s="81" t="s">
        <v>148</v>
      </c>
      <c r="I11" s="64" t="s">
        <v>119</v>
      </c>
      <c r="J11" s="82">
        <v>82</v>
      </c>
      <c r="K11" s="78">
        <v>5</v>
      </c>
      <c r="L11" s="29" t="s">
        <v>1619</v>
      </c>
      <c r="M11" s="95">
        <v>680</v>
      </c>
    </row>
    <row r="12" spans="1:224" s="67" customFormat="1" ht="13.35" customHeight="1" thickBot="1">
      <c r="A12" s="75" t="s">
        <v>1494</v>
      </c>
      <c r="B12" s="979">
        <v>30</v>
      </c>
      <c r="C12" s="750" t="s">
        <v>128</v>
      </c>
      <c r="D12" s="980">
        <v>6375</v>
      </c>
      <c r="E12" s="80">
        <v>7278</v>
      </c>
      <c r="F12" s="423" t="s">
        <v>1495</v>
      </c>
      <c r="G12" s="423" t="s">
        <v>117</v>
      </c>
      <c r="H12" s="81" t="s">
        <v>149</v>
      </c>
      <c r="I12" s="64" t="s">
        <v>119</v>
      </c>
      <c r="J12" s="82">
        <v>150</v>
      </c>
      <c r="K12" s="78">
        <v>6.2</v>
      </c>
      <c r="L12" s="95" t="s">
        <v>1496</v>
      </c>
      <c r="M12" s="83">
        <v>680</v>
      </c>
      <c r="N12" s="34"/>
      <c r="O12" s="34"/>
      <c r="P12" s="34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</row>
    <row r="13" spans="1:224" ht="12.75" customHeight="1" thickBot="1">
      <c r="A13" s="73"/>
      <c r="B13" s="1003" t="s">
        <v>132</v>
      </c>
      <c r="C13" s="1004"/>
      <c r="D13" s="1004"/>
      <c r="E13" s="978" t="s">
        <v>133</v>
      </c>
      <c r="F13" s="984"/>
      <c r="G13" s="985"/>
      <c r="M13" s="74"/>
    </row>
    <row r="14" spans="1:224" ht="12.75" customHeight="1">
      <c r="A14" s="792" t="s">
        <v>1620</v>
      </c>
      <c r="B14" s="981">
        <v>10</v>
      </c>
      <c r="C14" s="982" t="s">
        <v>134</v>
      </c>
      <c r="D14" s="428">
        <v>5750</v>
      </c>
      <c r="E14" s="488">
        <v>6653</v>
      </c>
      <c r="F14" s="983" t="s">
        <v>1608</v>
      </c>
      <c r="G14" s="431" t="s">
        <v>117</v>
      </c>
      <c r="H14" s="94" t="s">
        <v>122</v>
      </c>
      <c r="I14" s="64" t="s">
        <v>119</v>
      </c>
      <c r="J14" s="519">
        <v>48</v>
      </c>
      <c r="K14" s="78">
        <v>2.1</v>
      </c>
      <c r="L14" s="95" t="s">
        <v>1621</v>
      </c>
      <c r="M14" s="95">
        <v>710</v>
      </c>
    </row>
    <row r="15" spans="1:224" ht="13.35" customHeight="1">
      <c r="A15" s="69" t="s">
        <v>1341</v>
      </c>
      <c r="B15" s="70">
        <v>10</v>
      </c>
      <c r="C15" s="71" t="s">
        <v>134</v>
      </c>
      <c r="D15" s="92">
        <v>6125</v>
      </c>
      <c r="E15" s="93">
        <v>7028</v>
      </c>
      <c r="F15" s="49" t="s">
        <v>121</v>
      </c>
      <c r="G15" s="49" t="s">
        <v>117</v>
      </c>
      <c r="H15" s="94" t="s">
        <v>122</v>
      </c>
      <c r="I15" s="64" t="s">
        <v>119</v>
      </c>
      <c r="J15" s="519">
        <v>55</v>
      </c>
      <c r="K15" s="78">
        <v>2.2000000000000002</v>
      </c>
      <c r="L15" s="95" t="s">
        <v>136</v>
      </c>
      <c r="M15" s="95">
        <v>580</v>
      </c>
    </row>
    <row r="16" spans="1:224" ht="13.35" customHeight="1">
      <c r="A16" s="794" t="s">
        <v>1622</v>
      </c>
      <c r="B16" s="795">
        <v>12</v>
      </c>
      <c r="C16" s="71" t="s">
        <v>134</v>
      </c>
      <c r="D16" s="92">
        <v>5950</v>
      </c>
      <c r="E16" s="93">
        <v>6853</v>
      </c>
      <c r="F16" s="49" t="s">
        <v>1610</v>
      </c>
      <c r="G16" s="49" t="s">
        <v>117</v>
      </c>
      <c r="H16" s="94" t="s">
        <v>130</v>
      </c>
      <c r="I16" s="64" t="s">
        <v>119</v>
      </c>
      <c r="J16" s="519">
        <v>48</v>
      </c>
      <c r="K16" s="78">
        <v>2.6</v>
      </c>
      <c r="L16" s="95" t="s">
        <v>1621</v>
      </c>
      <c r="M16" s="95">
        <v>725</v>
      </c>
    </row>
    <row r="17" spans="1:224" ht="12.75" customHeight="1">
      <c r="A17" s="69" t="s">
        <v>1342</v>
      </c>
      <c r="B17" s="70">
        <v>12</v>
      </c>
      <c r="C17" s="71" t="s">
        <v>134</v>
      </c>
      <c r="D17" s="92">
        <v>6375</v>
      </c>
      <c r="E17" s="93">
        <v>7278</v>
      </c>
      <c r="F17" s="49" t="s">
        <v>129</v>
      </c>
      <c r="G17" s="49" t="s">
        <v>117</v>
      </c>
      <c r="H17" s="94" t="s">
        <v>130</v>
      </c>
      <c r="I17" s="64" t="s">
        <v>119</v>
      </c>
      <c r="J17" s="519">
        <v>55</v>
      </c>
      <c r="K17" s="84">
        <v>2.6</v>
      </c>
      <c r="L17" s="95" t="s">
        <v>139</v>
      </c>
      <c r="M17" s="95">
        <v>780</v>
      </c>
    </row>
    <row r="18" spans="1:224" ht="13.35" customHeight="1">
      <c r="A18" s="794" t="s">
        <v>1623</v>
      </c>
      <c r="B18" s="795">
        <v>16</v>
      </c>
      <c r="C18" s="71" t="s">
        <v>134</v>
      </c>
      <c r="D18" s="92">
        <v>6250</v>
      </c>
      <c r="E18" s="93">
        <v>7153</v>
      </c>
      <c r="F18" s="49" t="s">
        <v>1612</v>
      </c>
      <c r="G18" s="49" t="s">
        <v>117</v>
      </c>
      <c r="H18" s="94" t="s">
        <v>131</v>
      </c>
      <c r="I18" s="64" t="s">
        <v>119</v>
      </c>
      <c r="J18" s="519">
        <v>55</v>
      </c>
      <c r="K18" s="84">
        <v>3.4</v>
      </c>
      <c r="L18" s="95" t="s">
        <v>1621</v>
      </c>
      <c r="M18" s="95">
        <v>755</v>
      </c>
    </row>
    <row r="19" spans="1:224" ht="13.35" customHeight="1">
      <c r="A19" s="794" t="s">
        <v>1624</v>
      </c>
      <c r="B19" s="795">
        <v>20</v>
      </c>
      <c r="C19" s="71" t="s">
        <v>134</v>
      </c>
      <c r="D19" s="92">
        <v>6650</v>
      </c>
      <c r="E19" s="93">
        <v>7553</v>
      </c>
      <c r="F19" s="49" t="s">
        <v>1615</v>
      </c>
      <c r="G19" s="49" t="s">
        <v>117</v>
      </c>
      <c r="H19" s="94" t="s">
        <v>147</v>
      </c>
      <c r="I19" s="64" t="s">
        <v>119</v>
      </c>
      <c r="J19" s="519">
        <v>68</v>
      </c>
      <c r="K19" s="84">
        <v>4.2</v>
      </c>
      <c r="L19" s="95" t="s">
        <v>1625</v>
      </c>
      <c r="M19" s="95">
        <v>850</v>
      </c>
    </row>
    <row r="20" spans="1:224" ht="13.35" customHeight="1">
      <c r="A20" s="794" t="s">
        <v>1626</v>
      </c>
      <c r="B20" s="795">
        <v>24</v>
      </c>
      <c r="C20" s="71" t="s">
        <v>134</v>
      </c>
      <c r="D20" s="92">
        <v>7450</v>
      </c>
      <c r="E20" s="93">
        <v>8353</v>
      </c>
      <c r="F20" s="49" t="s">
        <v>1618</v>
      </c>
      <c r="G20" s="49" t="s">
        <v>117</v>
      </c>
      <c r="H20" s="81" t="s">
        <v>148</v>
      </c>
      <c r="I20" s="64" t="s">
        <v>119</v>
      </c>
      <c r="J20" s="519">
        <v>82</v>
      </c>
      <c r="K20" s="78">
        <v>5</v>
      </c>
      <c r="L20" s="95" t="s">
        <v>1627</v>
      </c>
      <c r="M20" s="95">
        <v>920</v>
      </c>
    </row>
    <row r="21" spans="1:224" s="67" customFormat="1" ht="13.35" customHeight="1">
      <c r="A21" s="69" t="s">
        <v>1497</v>
      </c>
      <c r="B21" s="70">
        <v>30</v>
      </c>
      <c r="C21" s="71" t="s">
        <v>134</v>
      </c>
      <c r="D21" s="92">
        <v>7750</v>
      </c>
      <c r="E21" s="93">
        <v>8653</v>
      </c>
      <c r="F21" s="49" t="s">
        <v>1495</v>
      </c>
      <c r="G21" s="49" t="s">
        <v>117</v>
      </c>
      <c r="H21" s="81" t="s">
        <v>149</v>
      </c>
      <c r="I21" s="64" t="s">
        <v>119</v>
      </c>
      <c r="J21" s="519">
        <v>180</v>
      </c>
      <c r="K21" s="78">
        <v>6.2</v>
      </c>
      <c r="L21" s="95" t="s">
        <v>1498</v>
      </c>
      <c r="M21" s="95">
        <v>850</v>
      </c>
      <c r="N21" s="34"/>
      <c r="O21" s="34"/>
      <c r="P21" s="34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</row>
    <row r="22" spans="1:224" s="67" customFormat="1" ht="13.35" customHeight="1">
      <c r="A22" s="69" t="s">
        <v>1499</v>
      </c>
      <c r="B22" s="70">
        <v>30</v>
      </c>
      <c r="C22" s="71" t="s">
        <v>1702</v>
      </c>
      <c r="D22" s="92">
        <v>7442.6470588235297</v>
      </c>
      <c r="E22" s="93">
        <v>8345.6470588235297</v>
      </c>
      <c r="F22" s="49" t="s">
        <v>1495</v>
      </c>
      <c r="G22" s="49" t="s">
        <v>117</v>
      </c>
      <c r="H22" s="81" t="s">
        <v>149</v>
      </c>
      <c r="I22" s="64" t="s">
        <v>119</v>
      </c>
      <c r="J22" s="519">
        <v>150</v>
      </c>
      <c r="K22" s="78">
        <v>6.2</v>
      </c>
      <c r="L22" s="95" t="s">
        <v>1500</v>
      </c>
      <c r="M22" s="95">
        <v>800</v>
      </c>
      <c r="N22" s="34"/>
      <c r="O22" s="34"/>
      <c r="P22" s="34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</row>
    <row r="23" spans="1:224" ht="12.9" customHeight="1">
      <c r="G23" s="106"/>
    </row>
    <row r="24" spans="1:224" ht="13.2"/>
    <row r="25" spans="1:224" ht="26.4">
      <c r="A25" s="840" t="s">
        <v>1701</v>
      </c>
      <c r="B25" s="841">
        <v>10</v>
      </c>
      <c r="C25" s="71" t="s">
        <v>1182</v>
      </c>
      <c r="D25" s="839">
        <f>D6*Оглавление!$D$5+'Капоты, прицепы'!$E$6</f>
        <v>325550</v>
      </c>
      <c r="E25" s="614">
        <f>E6*Оглавление!$D$5+'Капоты, прицепы'!$E$6</f>
        <v>384245</v>
      </c>
    </row>
    <row r="26" spans="1:224" ht="12.75" customHeight="1">
      <c r="A26" s="617" t="s">
        <v>1215</v>
      </c>
      <c r="B26" s="84">
        <v>10</v>
      </c>
      <c r="C26" s="71" t="s">
        <v>1182</v>
      </c>
      <c r="D26" s="618">
        <f>D7*Оглавление!$D$5+'Капоты, прицепы'!$E$6</f>
        <v>333025</v>
      </c>
      <c r="E26" s="614">
        <f>E7*Оглавление!$D$5+'Капоты, прицепы'!$E$6</f>
        <v>391720</v>
      </c>
      <c r="L26" s="411" t="s">
        <v>1687</v>
      </c>
      <c r="M26" s="411">
        <v>600</v>
      </c>
    </row>
    <row r="27" spans="1:224" ht="12.75" customHeight="1">
      <c r="A27" s="840" t="s">
        <v>1703</v>
      </c>
      <c r="B27" s="841">
        <v>12</v>
      </c>
      <c r="C27" s="71" t="s">
        <v>1182</v>
      </c>
      <c r="D27" s="839">
        <f>D8*Оглавление!$D$5+'Капоты, прицепы'!$E$6</f>
        <v>338550</v>
      </c>
      <c r="E27" s="614">
        <f>E8*Оглавление!$D$5+'Капоты, прицепы'!$E$6</f>
        <v>397245</v>
      </c>
      <c r="L27" s="411"/>
      <c r="M27" s="411"/>
    </row>
    <row r="28" spans="1:224" ht="12.75" customHeight="1">
      <c r="A28" s="840" t="s">
        <v>1704</v>
      </c>
      <c r="B28" s="841">
        <v>16</v>
      </c>
      <c r="C28" s="71" t="s">
        <v>1182</v>
      </c>
      <c r="D28" s="839">
        <f>D9*Оглавление!$D$5+'Капоты, прицепы'!$E$6</f>
        <v>384050</v>
      </c>
      <c r="E28" s="614">
        <f>E9*Оглавление!$D$5+'Капоты, прицепы'!$E$6</f>
        <v>442745</v>
      </c>
      <c r="L28" s="411"/>
      <c r="M28" s="411"/>
    </row>
    <row r="29" spans="1:224" ht="12.75" customHeight="1">
      <c r="A29" s="840" t="s">
        <v>1705</v>
      </c>
      <c r="B29" s="795">
        <v>20</v>
      </c>
      <c r="C29" s="71" t="s">
        <v>1182</v>
      </c>
      <c r="D29" s="839">
        <f>D10*Оглавление!$D$5+'Капоты, прицепы'!$E$6</f>
        <v>390550</v>
      </c>
      <c r="E29" s="614">
        <f>E10*Оглавление!$D$5+'Капоты, прицепы'!$E$6</f>
        <v>449245</v>
      </c>
      <c r="L29" s="411"/>
      <c r="M29" s="411"/>
    </row>
    <row r="30" spans="1:224" ht="26.4">
      <c r="A30" s="840" t="s">
        <v>1706</v>
      </c>
      <c r="B30" s="795">
        <v>24</v>
      </c>
      <c r="C30" s="71" t="s">
        <v>1182</v>
      </c>
      <c r="D30" s="839">
        <f>D11*Оглавление!$D$5+'Капоты, прицепы'!$E$6</f>
        <v>429550</v>
      </c>
      <c r="E30" s="614">
        <f>E11*Оглавление!$D$5+'Капоты, прицепы'!$E$6</f>
        <v>488245</v>
      </c>
      <c r="L30" s="411"/>
      <c r="M30" s="411"/>
    </row>
    <row r="31" spans="1:224" ht="26.4">
      <c r="A31" s="840" t="s">
        <v>1707</v>
      </c>
      <c r="B31" s="795">
        <v>30</v>
      </c>
      <c r="C31" s="71" t="s">
        <v>1182</v>
      </c>
      <c r="D31" s="839">
        <f>D12*Оглавление!$D$5+'Капоты, прицепы'!$E$6</f>
        <v>450675</v>
      </c>
      <c r="E31" s="614">
        <f>E12*Оглавление!$D$5+'Капоты, прицепы'!$E$6</f>
        <v>509370</v>
      </c>
      <c r="L31" s="411"/>
      <c r="M31" s="411"/>
    </row>
    <row r="32" spans="1:224" ht="13.2">
      <c r="A32" s="73"/>
      <c r="B32" s="73"/>
      <c r="L32" s="411"/>
      <c r="M32" s="411"/>
    </row>
    <row r="33" spans="1:13" ht="39.6">
      <c r="A33" s="840" t="s">
        <v>1712</v>
      </c>
      <c r="B33" s="841">
        <v>10</v>
      </c>
      <c r="C33" s="71" t="s">
        <v>1196</v>
      </c>
      <c r="D33" s="839">
        <f>D25+'Капоты, прицепы'!$G$24</f>
        <v>376150</v>
      </c>
      <c r="E33" s="614">
        <f>E25+'Капоты, прицепы'!$G$24</f>
        <v>434845</v>
      </c>
      <c r="L33" s="411"/>
      <c r="M33" s="411"/>
    </row>
    <row r="34" spans="1:13" ht="39.6">
      <c r="A34" s="617" t="s">
        <v>1216</v>
      </c>
      <c r="B34" s="84">
        <v>10</v>
      </c>
      <c r="C34" s="71" t="s">
        <v>1196</v>
      </c>
      <c r="D34" s="618">
        <f>D26+'Капоты, прицепы'!$G$24</f>
        <v>383625</v>
      </c>
      <c r="E34" s="614">
        <f>E26+'Капоты, прицепы'!$G$24</f>
        <v>442320</v>
      </c>
      <c r="L34" s="411" t="s">
        <v>1688</v>
      </c>
      <c r="M34" s="411">
        <v>800</v>
      </c>
    </row>
    <row r="35" spans="1:13" ht="39.6">
      <c r="A35" s="840" t="s">
        <v>1713</v>
      </c>
      <c r="B35" s="841">
        <v>12</v>
      </c>
      <c r="C35" s="71" t="s">
        <v>1196</v>
      </c>
      <c r="D35" s="839">
        <f>D27+'Капоты, прицепы'!$G$24</f>
        <v>389150</v>
      </c>
      <c r="E35" s="614">
        <f>E27+'Капоты, прицепы'!$G$24</f>
        <v>447845</v>
      </c>
      <c r="L35" s="411"/>
      <c r="M35" s="411"/>
    </row>
    <row r="36" spans="1:13" ht="39.6">
      <c r="A36" s="840" t="s">
        <v>1714</v>
      </c>
      <c r="B36" s="841">
        <v>16</v>
      </c>
      <c r="C36" s="71" t="s">
        <v>1196</v>
      </c>
      <c r="D36" s="839">
        <f>D28+'Капоты, прицепы'!$G$24</f>
        <v>434650</v>
      </c>
      <c r="E36" s="614">
        <f>E28+'Капоты, прицепы'!$G$24</f>
        <v>493345</v>
      </c>
      <c r="L36" s="411"/>
      <c r="M36" s="411"/>
    </row>
    <row r="37" spans="1:13" ht="39.6">
      <c r="A37" s="840" t="s">
        <v>1715</v>
      </c>
      <c r="B37" s="841">
        <v>20</v>
      </c>
      <c r="C37" s="71" t="s">
        <v>1196</v>
      </c>
      <c r="D37" s="839">
        <f>D29+'Капоты, прицепы'!$G$24</f>
        <v>441150</v>
      </c>
      <c r="E37" s="614">
        <f>E29+'Капоты, прицепы'!$G$24</f>
        <v>499845</v>
      </c>
      <c r="L37" s="411"/>
      <c r="M37" s="411"/>
    </row>
    <row r="38" spans="1:13" ht="39.6">
      <c r="A38" s="840" t="s">
        <v>1716</v>
      </c>
      <c r="B38" s="795">
        <v>24</v>
      </c>
      <c r="C38" s="71" t="s">
        <v>1196</v>
      </c>
      <c r="D38" s="839">
        <f>D30+'Капоты, прицепы'!$G$24</f>
        <v>480150</v>
      </c>
      <c r="E38" s="614">
        <f>E30+'Капоты, прицепы'!$G$24</f>
        <v>538845</v>
      </c>
      <c r="L38" s="411"/>
      <c r="M38" s="411"/>
    </row>
    <row r="39" spans="1:13" ht="39.6">
      <c r="A39" s="840" t="s">
        <v>1717</v>
      </c>
      <c r="B39" s="795">
        <v>30</v>
      </c>
      <c r="C39" s="71" t="s">
        <v>1196</v>
      </c>
      <c r="D39" s="839">
        <f>D31+'Капоты, прицепы'!$G$24</f>
        <v>501275</v>
      </c>
      <c r="E39" s="614">
        <f>E31+'Капоты, прицепы'!$G$24</f>
        <v>559970</v>
      </c>
      <c r="L39" s="411"/>
      <c r="M39" s="411"/>
    </row>
    <row r="40" spans="1:13" ht="52.8">
      <c r="A40" s="840" t="s">
        <v>1718</v>
      </c>
      <c r="B40" s="795">
        <v>30</v>
      </c>
      <c r="C40" s="71" t="s">
        <v>1719</v>
      </c>
      <c r="D40" s="988">
        <f>D32+'Капоты, прицепы'!$G$24</f>
        <v>50600</v>
      </c>
      <c r="E40" s="614">
        <f>E32+'Капоты, прицепы'!$G$24</f>
        <v>50600</v>
      </c>
      <c r="L40" s="411"/>
      <c r="M40" s="411"/>
    </row>
    <row r="41" spans="1:13" ht="13.2">
      <c r="A41" s="73"/>
      <c r="B41" s="73"/>
      <c r="E41" s="634"/>
      <c r="L41" s="411"/>
      <c r="M41" s="411"/>
    </row>
    <row r="42" spans="1:13" ht="26.4">
      <c r="A42" s="840" t="s">
        <v>1720</v>
      </c>
      <c r="B42" s="795">
        <v>10</v>
      </c>
      <c r="C42" s="71" t="s">
        <v>1213</v>
      </c>
      <c r="D42" s="839">
        <f>D14*Оглавление!$D$5+'Капоты, прицепы'!$G$24</f>
        <v>424350</v>
      </c>
      <c r="E42" s="614">
        <f>E14*Оглавление!$D$5+'Капоты, прицепы'!$G$24</f>
        <v>483045</v>
      </c>
      <c r="L42" s="411"/>
      <c r="M42" s="411"/>
    </row>
    <row r="43" spans="1:13" ht="26.4">
      <c r="A43" s="617" t="s">
        <v>1343</v>
      </c>
      <c r="B43" s="70">
        <v>10</v>
      </c>
      <c r="C43" s="71" t="s">
        <v>1213</v>
      </c>
      <c r="D43" s="618">
        <f>D15*Оглавление!$D$5+'Капоты, прицепы'!$G$24</f>
        <v>448725</v>
      </c>
      <c r="E43" s="614">
        <f>E15*Оглавление!$D$5+'Капоты, прицепы'!$G$24</f>
        <v>507420</v>
      </c>
      <c r="L43" s="411" t="s">
        <v>1689</v>
      </c>
      <c r="M43" s="411">
        <v>780</v>
      </c>
    </row>
    <row r="44" spans="1:13" ht="26.4">
      <c r="A44" s="840" t="s">
        <v>1721</v>
      </c>
      <c r="B44" s="795">
        <v>12</v>
      </c>
      <c r="C44" s="71" t="s">
        <v>1213</v>
      </c>
      <c r="D44" s="839">
        <f>D16*Оглавление!$D$5+'Капоты, прицепы'!$G$24</f>
        <v>437350</v>
      </c>
      <c r="E44" s="614">
        <f>E16*Оглавление!$D$5+'Капоты, прицепы'!$G$24</f>
        <v>496045</v>
      </c>
      <c r="L44" s="411"/>
      <c r="M44" s="411"/>
    </row>
    <row r="45" spans="1:13" ht="26.4">
      <c r="A45" s="617" t="s">
        <v>1344</v>
      </c>
      <c r="B45" s="70">
        <v>12</v>
      </c>
      <c r="C45" s="71" t="s">
        <v>1213</v>
      </c>
      <c r="D45" s="800">
        <f>D17*Оглавление!$D$5+'Капоты, прицепы'!$G$24</f>
        <v>464975</v>
      </c>
      <c r="E45" s="614">
        <f>E17*Оглавление!$D$5+'Капоты, прицепы'!$G$24</f>
        <v>523670</v>
      </c>
      <c r="L45" s="411" t="s">
        <v>1663</v>
      </c>
      <c r="M45" s="411">
        <v>980</v>
      </c>
    </row>
    <row r="46" spans="1:13" ht="26.4">
      <c r="A46" s="840" t="s">
        <v>1722</v>
      </c>
      <c r="B46" s="795">
        <v>16</v>
      </c>
      <c r="C46" s="71" t="s">
        <v>1213</v>
      </c>
      <c r="D46" s="839">
        <f>D18*Оглавление!$D$5+'Капоты, прицепы'!$G$24</f>
        <v>456850</v>
      </c>
      <c r="E46" s="614">
        <f>E18*Оглавление!$D$5+'Капоты, прицепы'!$G$24</f>
        <v>515545</v>
      </c>
      <c r="L46" s="411"/>
      <c r="M46" s="411"/>
    </row>
    <row r="47" spans="1:13" ht="26.4">
      <c r="A47" s="840" t="s">
        <v>1723</v>
      </c>
      <c r="B47" s="841">
        <v>20</v>
      </c>
      <c r="C47" s="71" t="s">
        <v>1213</v>
      </c>
      <c r="D47" s="839">
        <f>D19*Оглавление!$D$5+'Капоты, прицепы'!$G$24</f>
        <v>482850</v>
      </c>
      <c r="E47" s="614">
        <f>E19*Оглавление!$D$5+'Капоты, прицепы'!$G$24</f>
        <v>541545</v>
      </c>
      <c r="L47" s="411"/>
      <c r="M47" s="411"/>
    </row>
    <row r="48" spans="1:13" ht="26.4">
      <c r="A48" s="840" t="s">
        <v>1724</v>
      </c>
      <c r="B48" s="795">
        <v>24</v>
      </c>
      <c r="C48" s="71" t="s">
        <v>1213</v>
      </c>
      <c r="D48" s="839">
        <f>D20*Оглавление!$D$5+'Капоты, прицепы'!$G$24</f>
        <v>534850</v>
      </c>
      <c r="E48" s="614">
        <f>E20*Оглавление!$D$5+'Капоты, прицепы'!$G$24</f>
        <v>593545</v>
      </c>
      <c r="L48" s="411"/>
      <c r="M48" s="411"/>
    </row>
    <row r="49" spans="1:13" ht="26.4">
      <c r="A49" s="840" t="s">
        <v>1725</v>
      </c>
      <c r="B49" s="795">
        <v>30</v>
      </c>
      <c r="C49" s="71" t="s">
        <v>1213</v>
      </c>
      <c r="D49" s="839">
        <f>D21*Оглавление!$D$5+'Капоты, прицепы'!$G$24</f>
        <v>554350</v>
      </c>
      <c r="E49" s="614">
        <f>E21*Оглавление!$D$5+'Капоты, прицепы'!$G$24</f>
        <v>613045</v>
      </c>
      <c r="L49" s="411"/>
      <c r="M49" s="411"/>
    </row>
    <row r="50" spans="1:13" ht="13.2"/>
    <row r="51" spans="1:13" ht="13.2"/>
    <row r="52" spans="1:13" ht="13.2"/>
  </sheetData>
  <sheetProtection selectLockedCells="1" selectUnlockedCells="1"/>
  <mergeCells count="1">
    <mergeCell ref="B13:D13"/>
  </mergeCells>
  <pageMargins left="0.47222222222222221" right="0.39374999999999999" top="0.51180555555555551" bottom="0.43263888888888891" header="0.19652777777777777" footer="0.2361111111111111"/>
  <pageSetup paperSize="9" scale="10" orientation="landscape" useFirstPageNumber="1" horizontalDpi="300" verticalDpi="300" r:id="rId1"/>
  <headerFooter alignWithMargins="0">
    <oddHeader>&amp;R&amp;D</oddHeader>
    <oddFooter>&amp;Rстр.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85"/>
  <sheetViews>
    <sheetView topLeftCell="A58" zoomScale="80" zoomScaleNormal="80" zoomScaleSheetLayoutView="90" workbookViewId="0">
      <selection activeCell="M64" sqref="M64"/>
    </sheetView>
  </sheetViews>
  <sheetFormatPr defaultColWidth="16.6640625" defaultRowHeight="13.2"/>
  <cols>
    <col min="1" max="1" width="33.88671875" style="11" customWidth="1"/>
    <col min="2" max="2" width="10.33203125" style="10" customWidth="1"/>
    <col min="3" max="3" width="11.21875" style="57" customWidth="1"/>
    <col min="4" max="4" width="11.21875" style="10" customWidth="1"/>
    <col min="5" max="5" width="12.33203125" style="34" customWidth="1"/>
    <col min="6" max="6" width="0.109375" style="34" customWidth="1"/>
    <col min="7" max="7" width="15" style="58" customWidth="1"/>
    <col min="8" max="8" width="5.33203125" style="58" customWidth="1"/>
    <col min="9" max="9" width="12.109375" style="58" customWidth="1"/>
    <col min="10" max="10" width="15.77734375" style="58" customWidth="1"/>
    <col min="11" max="11" width="9.44140625" style="34" customWidth="1"/>
    <col min="12" max="12" width="8.109375" style="34" customWidth="1"/>
    <col min="13" max="13" width="19.6640625" style="34" customWidth="1"/>
    <col min="14" max="14" width="8.109375" style="34" customWidth="1"/>
    <col min="15" max="15" width="19.6640625" style="34" customWidth="1"/>
    <col min="16" max="230" width="16.6640625" style="34"/>
    <col min="231" max="16384" width="16.6640625" style="12"/>
  </cols>
  <sheetData>
    <row r="1" spans="1:235" ht="24.6" customHeight="1">
      <c r="A1" s="59" t="s">
        <v>143</v>
      </c>
      <c r="B1" s="60"/>
      <c r="F1" s="58"/>
      <c r="G1" s="34"/>
      <c r="H1" s="34"/>
      <c r="I1" s="34"/>
      <c r="J1" s="34"/>
      <c r="HU1" s="12"/>
      <c r="HV1" s="12"/>
    </row>
    <row r="2" spans="1:235" s="16" customFormat="1" ht="14.1" customHeight="1">
      <c r="A2" s="13" t="s">
        <v>100</v>
      </c>
      <c r="B2" s="13"/>
      <c r="C2" s="13"/>
      <c r="D2" s="13"/>
      <c r="E2" s="13"/>
      <c r="F2" s="13"/>
      <c r="G2" s="14"/>
      <c r="H2" s="14"/>
      <c r="I2" s="14"/>
      <c r="J2" s="14"/>
      <c r="K2" s="15"/>
      <c r="L2" s="15"/>
      <c r="HQ2" s="12"/>
      <c r="HR2" s="12"/>
      <c r="HS2" s="12"/>
      <c r="HT2" s="12"/>
      <c r="HU2" s="12"/>
    </row>
    <row r="3" spans="1:235" s="16" customFormat="1" ht="14.1" customHeight="1">
      <c r="A3" s="13"/>
      <c r="B3" s="13"/>
      <c r="C3" s="13"/>
      <c r="D3" s="13"/>
      <c r="E3" s="13"/>
      <c r="F3" s="13"/>
      <c r="G3" s="14"/>
      <c r="H3" s="14"/>
      <c r="I3" s="14"/>
      <c r="J3" s="14"/>
      <c r="K3" s="15"/>
      <c r="L3" s="15"/>
      <c r="HQ3" s="12"/>
      <c r="HR3" s="12"/>
      <c r="HS3" s="12"/>
      <c r="HT3" s="12"/>
      <c r="HU3" s="12"/>
    </row>
    <row r="4" spans="1:235" s="63" customFormat="1" ht="35.4" customHeight="1">
      <c r="A4" s="27" t="s">
        <v>17</v>
      </c>
      <c r="B4" s="27" t="s">
        <v>18</v>
      </c>
      <c r="C4" s="27" t="s">
        <v>101</v>
      </c>
      <c r="D4" s="27" t="s">
        <v>103</v>
      </c>
      <c r="E4" s="27" t="s">
        <v>103</v>
      </c>
      <c r="F4" s="20" t="s">
        <v>144</v>
      </c>
      <c r="G4" s="27" t="s">
        <v>104</v>
      </c>
      <c r="H4" s="27" t="s">
        <v>105</v>
      </c>
      <c r="I4" s="27" t="s">
        <v>106</v>
      </c>
      <c r="J4" s="27" t="s">
        <v>107</v>
      </c>
      <c r="K4" s="27" t="s">
        <v>108</v>
      </c>
      <c r="L4" s="27" t="s">
        <v>109</v>
      </c>
      <c r="M4" s="27" t="s">
        <v>110</v>
      </c>
      <c r="N4" s="107" t="s">
        <v>111</v>
      </c>
      <c r="HW4" s="12"/>
      <c r="HX4" s="12"/>
      <c r="HY4" s="12"/>
      <c r="HZ4" s="12"/>
      <c r="IA4" s="12"/>
    </row>
    <row r="5" spans="1:235" s="34" customFormat="1" ht="13.5" customHeight="1">
      <c r="A5" s="73"/>
      <c r="B5" s="102"/>
      <c r="C5" s="73"/>
      <c r="D5" s="689"/>
      <c r="E5" s="509"/>
      <c r="F5" s="987"/>
      <c r="G5" s="58"/>
      <c r="I5" s="58"/>
      <c r="N5" s="109"/>
      <c r="HW5" s="12"/>
      <c r="HX5" s="12"/>
      <c r="HY5" s="12"/>
      <c r="HZ5" s="12"/>
      <c r="IA5" s="12"/>
    </row>
    <row r="6" spans="1:235" s="34" customFormat="1" ht="12.75" customHeight="1">
      <c r="A6" s="69" t="s">
        <v>152</v>
      </c>
      <c r="B6" s="70">
        <v>40</v>
      </c>
      <c r="C6" s="71" t="s">
        <v>128</v>
      </c>
      <c r="D6" s="103">
        <v>7625</v>
      </c>
      <c r="E6" s="111">
        <v>8528</v>
      </c>
      <c r="F6" s="404">
        <v>6495</v>
      </c>
      <c r="G6" s="49" t="s">
        <v>150</v>
      </c>
      <c r="H6" s="49" t="s">
        <v>117</v>
      </c>
      <c r="I6" s="94" t="s">
        <v>151</v>
      </c>
      <c r="J6" s="64" t="s">
        <v>119</v>
      </c>
      <c r="K6" s="96">
        <v>110</v>
      </c>
      <c r="L6" s="27">
        <v>8.1</v>
      </c>
      <c r="M6" s="29" t="s">
        <v>153</v>
      </c>
      <c r="N6" s="25">
        <v>820</v>
      </c>
      <c r="HW6" s="12"/>
      <c r="HX6" s="12"/>
      <c r="HY6" s="12"/>
      <c r="HZ6" s="12"/>
      <c r="IA6" s="12"/>
    </row>
    <row r="7" spans="1:235" s="34" customFormat="1" ht="12.75" customHeight="1">
      <c r="A7" s="69" t="s">
        <v>154</v>
      </c>
      <c r="B7" s="70">
        <v>50</v>
      </c>
      <c r="C7" s="71" t="s">
        <v>128</v>
      </c>
      <c r="D7" s="103">
        <v>8210</v>
      </c>
      <c r="E7" s="111">
        <v>9113</v>
      </c>
      <c r="F7" s="386">
        <v>6945</v>
      </c>
      <c r="G7" s="49" t="s">
        <v>155</v>
      </c>
      <c r="H7" s="49" t="s">
        <v>117</v>
      </c>
      <c r="I7" s="94" t="s">
        <v>156</v>
      </c>
      <c r="J7" s="64" t="s">
        <v>119</v>
      </c>
      <c r="K7" s="96">
        <v>190</v>
      </c>
      <c r="L7" s="27">
        <v>10.1</v>
      </c>
      <c r="M7" s="29" t="s">
        <v>157</v>
      </c>
      <c r="N7" s="25">
        <v>960</v>
      </c>
      <c r="HW7" s="12"/>
      <c r="HX7" s="12"/>
      <c r="HY7" s="12"/>
      <c r="HZ7" s="12"/>
      <c r="IA7" s="12"/>
    </row>
    <row r="8" spans="1:235" s="34" customFormat="1" ht="12.75" customHeight="1">
      <c r="A8" s="69" t="s">
        <v>158</v>
      </c>
      <c r="B8" s="70">
        <v>50</v>
      </c>
      <c r="C8" s="71" t="s">
        <v>128</v>
      </c>
      <c r="D8" s="105">
        <v>8210</v>
      </c>
      <c r="E8" s="89">
        <v>9113</v>
      </c>
      <c r="F8" s="387">
        <v>6945</v>
      </c>
      <c r="G8" s="49" t="s">
        <v>155</v>
      </c>
      <c r="H8" s="49" t="s">
        <v>117</v>
      </c>
      <c r="I8" s="94" t="s">
        <v>156</v>
      </c>
      <c r="J8" s="64" t="s">
        <v>119</v>
      </c>
      <c r="K8" s="96">
        <v>125</v>
      </c>
      <c r="L8" s="27">
        <v>10.1</v>
      </c>
      <c r="M8" s="29" t="s">
        <v>1028</v>
      </c>
      <c r="N8" s="25">
        <v>1000</v>
      </c>
      <c r="HW8" s="12"/>
      <c r="HX8" s="12"/>
      <c r="HY8" s="12"/>
      <c r="HZ8" s="12"/>
      <c r="IA8" s="12"/>
    </row>
    <row r="9" spans="1:235" s="34" customFormat="1" ht="12.75" customHeight="1">
      <c r="A9" s="85" t="s">
        <v>159</v>
      </c>
      <c r="B9" s="86">
        <v>60</v>
      </c>
      <c r="C9" s="87" t="s">
        <v>128</v>
      </c>
      <c r="D9" s="105">
        <v>9560</v>
      </c>
      <c r="E9" s="99">
        <v>10547</v>
      </c>
      <c r="F9" s="112">
        <v>8105</v>
      </c>
      <c r="G9" s="49" t="s">
        <v>160</v>
      </c>
      <c r="H9" s="49" t="s">
        <v>117</v>
      </c>
      <c r="I9" s="90" t="s">
        <v>161</v>
      </c>
      <c r="J9" s="64" t="s">
        <v>119</v>
      </c>
      <c r="K9" s="96">
        <v>320</v>
      </c>
      <c r="L9" s="114">
        <v>12.1</v>
      </c>
      <c r="M9" s="29" t="s">
        <v>162</v>
      </c>
      <c r="N9" s="116">
        <v>1200</v>
      </c>
      <c r="HW9" s="12"/>
      <c r="HX9" s="12"/>
      <c r="HY9" s="12"/>
      <c r="HZ9" s="12"/>
      <c r="IA9" s="12"/>
    </row>
    <row r="10" spans="1:235" s="34" customFormat="1" ht="12.75" customHeight="1">
      <c r="A10" s="372" t="s">
        <v>937</v>
      </c>
      <c r="B10" s="373">
        <v>60</v>
      </c>
      <c r="C10" s="374" t="s">
        <v>128</v>
      </c>
      <c r="D10" s="375">
        <v>8400</v>
      </c>
      <c r="E10" s="377">
        <v>9387</v>
      </c>
      <c r="F10" s="376">
        <v>7405</v>
      </c>
      <c r="G10" s="378" t="s">
        <v>155</v>
      </c>
      <c r="H10" s="378" t="s">
        <v>117</v>
      </c>
      <c r="I10" s="379" t="s">
        <v>161</v>
      </c>
      <c r="J10" s="380" t="s">
        <v>119</v>
      </c>
      <c r="K10" s="486">
        <v>125</v>
      </c>
      <c r="L10" s="382">
        <v>12.1</v>
      </c>
      <c r="M10" s="383" t="s">
        <v>153</v>
      </c>
      <c r="N10" s="384">
        <v>1100</v>
      </c>
      <c r="HW10" s="12"/>
      <c r="HX10" s="12"/>
      <c r="HY10" s="12"/>
      <c r="HZ10" s="12"/>
      <c r="IA10" s="12"/>
    </row>
    <row r="11" spans="1:235" s="34" customFormat="1" ht="12.75" customHeight="1">
      <c r="A11" s="69" t="s">
        <v>163</v>
      </c>
      <c r="B11" s="70">
        <v>70</v>
      </c>
      <c r="C11" s="71" t="s">
        <v>128</v>
      </c>
      <c r="D11" s="103">
        <v>10230</v>
      </c>
      <c r="E11" s="111">
        <v>11252</v>
      </c>
      <c r="F11" s="110">
        <v>8680</v>
      </c>
      <c r="G11" s="49" t="s">
        <v>160</v>
      </c>
      <c r="H11" s="49" t="s">
        <v>117</v>
      </c>
      <c r="I11" s="94" t="s">
        <v>164</v>
      </c>
      <c r="J11" s="64" t="s">
        <v>119</v>
      </c>
      <c r="K11" s="96">
        <v>320</v>
      </c>
      <c r="L11" s="27">
        <v>14.2</v>
      </c>
      <c r="M11" s="29" t="s">
        <v>165</v>
      </c>
      <c r="N11" s="101">
        <v>1200</v>
      </c>
      <c r="HW11" s="12"/>
      <c r="HX11" s="12"/>
      <c r="HY11" s="12"/>
      <c r="HZ11" s="12"/>
      <c r="IA11" s="12"/>
    </row>
    <row r="12" spans="1:235" s="34" customFormat="1" ht="12.75" customHeight="1">
      <c r="A12" s="69" t="s">
        <v>166</v>
      </c>
      <c r="B12" s="70">
        <v>80</v>
      </c>
      <c r="C12" s="71" t="s">
        <v>128</v>
      </c>
      <c r="D12" s="103">
        <v>10715</v>
      </c>
      <c r="E12" s="111">
        <v>11737</v>
      </c>
      <c r="F12" s="110">
        <v>9030</v>
      </c>
      <c r="G12" s="49" t="s">
        <v>167</v>
      </c>
      <c r="H12" s="49" t="s">
        <v>117</v>
      </c>
      <c r="I12" s="94" t="s">
        <v>168</v>
      </c>
      <c r="J12" s="64" t="s">
        <v>119</v>
      </c>
      <c r="K12" s="96">
        <v>320</v>
      </c>
      <c r="L12" s="27">
        <v>16.2</v>
      </c>
      <c r="M12" s="29" t="s">
        <v>169</v>
      </c>
      <c r="N12" s="101">
        <v>1250</v>
      </c>
      <c r="HW12" s="12"/>
      <c r="HX12" s="12"/>
      <c r="HY12" s="12"/>
      <c r="HZ12" s="12"/>
      <c r="IA12" s="12"/>
    </row>
    <row r="13" spans="1:235" s="34" customFormat="1" ht="12.75" customHeight="1">
      <c r="A13" s="69" t="s">
        <v>170</v>
      </c>
      <c r="B13" s="70">
        <v>90</v>
      </c>
      <c r="C13" s="71" t="s">
        <v>128</v>
      </c>
      <c r="D13" s="105">
        <v>10875</v>
      </c>
      <c r="E13" s="111">
        <v>12009</v>
      </c>
      <c r="F13" s="110">
        <v>9310</v>
      </c>
      <c r="G13" s="49" t="s">
        <v>167</v>
      </c>
      <c r="H13" s="49" t="s">
        <v>117</v>
      </c>
      <c r="I13" s="94" t="s">
        <v>171</v>
      </c>
      <c r="J13" s="64" t="s">
        <v>119</v>
      </c>
      <c r="K13" s="96">
        <v>260</v>
      </c>
      <c r="L13" s="27">
        <v>18.2</v>
      </c>
      <c r="M13" s="29" t="s">
        <v>172</v>
      </c>
      <c r="N13" s="101">
        <v>1270</v>
      </c>
      <c r="HW13" s="12"/>
      <c r="HX13" s="12"/>
      <c r="HY13" s="12"/>
      <c r="HZ13" s="12"/>
      <c r="IA13" s="12"/>
    </row>
    <row r="14" spans="1:235" s="34" customFormat="1" ht="12.75" customHeight="1">
      <c r="A14" s="69" t="s">
        <v>173</v>
      </c>
      <c r="B14" s="70">
        <v>100</v>
      </c>
      <c r="C14" s="71" t="s">
        <v>128</v>
      </c>
      <c r="D14" s="103">
        <v>11900</v>
      </c>
      <c r="E14" s="111">
        <v>13034</v>
      </c>
      <c r="F14" s="110">
        <v>9910</v>
      </c>
      <c r="G14" s="49" t="s">
        <v>174</v>
      </c>
      <c r="H14" s="49" t="s">
        <v>117</v>
      </c>
      <c r="I14" s="94" t="s">
        <v>175</v>
      </c>
      <c r="J14" s="64" t="s">
        <v>119</v>
      </c>
      <c r="K14" s="96">
        <v>320</v>
      </c>
      <c r="L14" s="27">
        <v>19.5</v>
      </c>
      <c r="M14" s="29" t="s">
        <v>176</v>
      </c>
      <c r="N14" s="101">
        <v>1300</v>
      </c>
      <c r="HW14" s="12"/>
      <c r="HX14" s="12"/>
      <c r="HY14" s="12"/>
      <c r="HZ14" s="12"/>
      <c r="IA14" s="12"/>
    </row>
    <row r="15" spans="1:235" s="34" customFormat="1" ht="12.75" customHeight="1">
      <c r="A15" s="85" t="s">
        <v>177</v>
      </c>
      <c r="B15" s="86">
        <v>100</v>
      </c>
      <c r="C15" s="87" t="s">
        <v>128</v>
      </c>
      <c r="D15" s="105">
        <v>11200</v>
      </c>
      <c r="E15" s="99">
        <v>12334</v>
      </c>
      <c r="F15" s="112">
        <v>9510</v>
      </c>
      <c r="G15" s="49" t="s">
        <v>178</v>
      </c>
      <c r="H15" s="49" t="s">
        <v>117</v>
      </c>
      <c r="I15" s="90" t="s">
        <v>175</v>
      </c>
      <c r="J15" s="64" t="s">
        <v>119</v>
      </c>
      <c r="K15" s="96">
        <v>260</v>
      </c>
      <c r="L15" s="114">
        <v>20</v>
      </c>
      <c r="M15" s="29" t="s">
        <v>1029</v>
      </c>
      <c r="N15" s="116">
        <v>1300</v>
      </c>
      <c r="HW15" s="12"/>
      <c r="HX15" s="12"/>
      <c r="HY15" s="12"/>
      <c r="HZ15" s="12"/>
      <c r="IA15" s="12"/>
    </row>
    <row r="16" spans="1:235" s="34" customFormat="1" ht="12.75" customHeight="1">
      <c r="A16" s="69" t="s">
        <v>179</v>
      </c>
      <c r="B16" s="70">
        <v>120</v>
      </c>
      <c r="C16" s="71" t="s">
        <v>128</v>
      </c>
      <c r="D16" s="103">
        <v>13375</v>
      </c>
      <c r="E16" s="111">
        <v>14509</v>
      </c>
      <c r="F16" s="110">
        <v>11110</v>
      </c>
      <c r="G16" s="49" t="s">
        <v>174</v>
      </c>
      <c r="H16" s="49" t="s">
        <v>117</v>
      </c>
      <c r="I16" s="94" t="s">
        <v>180</v>
      </c>
      <c r="J16" s="64" t="s">
        <v>119</v>
      </c>
      <c r="K16" s="96">
        <v>350</v>
      </c>
      <c r="L16" s="27">
        <v>25</v>
      </c>
      <c r="M16" s="29" t="s">
        <v>181</v>
      </c>
      <c r="N16" s="101">
        <v>1350</v>
      </c>
      <c r="HW16" s="12"/>
      <c r="HX16" s="12"/>
      <c r="HY16" s="12"/>
      <c r="HZ16" s="12"/>
      <c r="IA16" s="12"/>
    </row>
    <row r="17" spans="1:235" s="34" customFormat="1" ht="12.75" customHeight="1">
      <c r="A17" s="69" t="s">
        <v>182</v>
      </c>
      <c r="B17" s="70">
        <v>120</v>
      </c>
      <c r="C17" s="71" t="s">
        <v>128</v>
      </c>
      <c r="D17" s="105">
        <v>13375</v>
      </c>
      <c r="E17" s="89">
        <v>14509</v>
      </c>
      <c r="F17" s="113">
        <v>11110</v>
      </c>
      <c r="G17" s="49" t="s">
        <v>174</v>
      </c>
      <c r="H17" s="49" t="s">
        <v>117</v>
      </c>
      <c r="I17" s="94" t="s">
        <v>180</v>
      </c>
      <c r="J17" s="64" t="s">
        <v>119</v>
      </c>
      <c r="K17" s="96">
        <v>260</v>
      </c>
      <c r="L17" s="27">
        <v>25</v>
      </c>
      <c r="M17" s="29" t="s">
        <v>1030</v>
      </c>
      <c r="N17" s="101">
        <v>1370</v>
      </c>
      <c r="HW17" s="12"/>
      <c r="HX17" s="12"/>
      <c r="HY17" s="12"/>
      <c r="HZ17" s="12"/>
      <c r="IA17" s="12"/>
    </row>
    <row r="18" spans="1:235" s="34" customFormat="1" ht="12.75" customHeight="1">
      <c r="A18" s="69" t="s">
        <v>183</v>
      </c>
      <c r="B18" s="70">
        <v>150</v>
      </c>
      <c r="C18" s="71" t="s">
        <v>128</v>
      </c>
      <c r="D18" s="103">
        <v>17625</v>
      </c>
      <c r="E18" s="111">
        <v>18871</v>
      </c>
      <c r="F18" s="110">
        <v>14490</v>
      </c>
      <c r="G18" s="49" t="s">
        <v>184</v>
      </c>
      <c r="H18" s="49" t="s">
        <v>117</v>
      </c>
      <c r="I18" s="117" t="s">
        <v>185</v>
      </c>
      <c r="J18" s="64" t="s">
        <v>119</v>
      </c>
      <c r="K18" s="78">
        <v>290</v>
      </c>
      <c r="L18" s="119">
        <v>29.6</v>
      </c>
      <c r="M18" s="29" t="s">
        <v>1031</v>
      </c>
      <c r="N18" s="120">
        <v>1650</v>
      </c>
      <c r="HW18" s="12"/>
      <c r="HX18" s="12"/>
      <c r="HY18" s="12"/>
      <c r="HZ18" s="12"/>
      <c r="IA18" s="12"/>
    </row>
    <row r="19" spans="1:235" s="34" customFormat="1" ht="12.75" customHeight="1">
      <c r="A19" s="85" t="s">
        <v>186</v>
      </c>
      <c r="B19" s="86">
        <v>160</v>
      </c>
      <c r="C19" s="87" t="s">
        <v>128</v>
      </c>
      <c r="D19" s="103">
        <v>22250</v>
      </c>
      <c r="E19" s="111">
        <v>23496</v>
      </c>
      <c r="F19" s="110">
        <v>18390</v>
      </c>
      <c r="G19" s="49" t="s">
        <v>188</v>
      </c>
      <c r="H19" s="49" t="s">
        <v>117</v>
      </c>
      <c r="I19" s="94" t="s">
        <v>189</v>
      </c>
      <c r="J19" s="64" t="s">
        <v>119</v>
      </c>
      <c r="K19" s="96">
        <v>430</v>
      </c>
      <c r="L19" s="27">
        <v>32</v>
      </c>
      <c r="M19" s="29" t="s">
        <v>1694</v>
      </c>
      <c r="N19" s="101">
        <v>1950</v>
      </c>
      <c r="HW19" s="12"/>
      <c r="HX19" s="12"/>
      <c r="HY19" s="12"/>
      <c r="HZ19" s="12"/>
      <c r="IA19" s="12"/>
    </row>
    <row r="20" spans="1:235" s="34" customFormat="1" ht="12.75" customHeight="1">
      <c r="A20" s="69" t="s">
        <v>952</v>
      </c>
      <c r="B20" s="70">
        <v>200</v>
      </c>
      <c r="C20" s="71" t="s">
        <v>128</v>
      </c>
      <c r="D20" s="402">
        <v>23750</v>
      </c>
      <c r="E20" s="403">
        <v>25332</v>
      </c>
      <c r="F20" s="688">
        <v>19830</v>
      </c>
      <c r="G20" s="49" t="s">
        <v>953</v>
      </c>
      <c r="H20" s="49" t="s">
        <v>117</v>
      </c>
      <c r="I20" s="94" t="s">
        <v>190</v>
      </c>
      <c r="J20" s="64" t="s">
        <v>119</v>
      </c>
      <c r="K20" s="734">
        <v>590</v>
      </c>
      <c r="L20" s="405">
        <v>37.5</v>
      </c>
      <c r="M20" s="406" t="s">
        <v>954</v>
      </c>
      <c r="N20" s="407">
        <v>2300</v>
      </c>
      <c r="HW20" s="12"/>
      <c r="HX20" s="12"/>
      <c r="HY20" s="12"/>
      <c r="HZ20" s="12"/>
      <c r="IA20" s="12"/>
    </row>
    <row r="21" spans="1:235" s="34" customFormat="1">
      <c r="A21" s="121"/>
      <c r="B21" s="122"/>
      <c r="C21" s="123"/>
      <c r="D21" s="509"/>
      <c r="E21" s="509"/>
      <c r="F21" s="987"/>
      <c r="G21" s="687"/>
      <c r="H21" s="124"/>
      <c r="I21" s="125"/>
      <c r="J21" s="125"/>
      <c r="K21" s="520"/>
      <c r="L21" s="124"/>
      <c r="M21" s="124"/>
      <c r="N21" s="124"/>
      <c r="HW21" s="12"/>
      <c r="HX21" s="12"/>
      <c r="HY21" s="12"/>
      <c r="HZ21" s="12"/>
      <c r="IA21" s="12"/>
    </row>
    <row r="22" spans="1:235" s="34" customFormat="1">
      <c r="A22" s="69" t="s">
        <v>1345</v>
      </c>
      <c r="B22" s="70">
        <v>40</v>
      </c>
      <c r="C22" s="71" t="s">
        <v>134</v>
      </c>
      <c r="D22" s="103">
        <v>9220</v>
      </c>
      <c r="E22" s="111">
        <v>10123</v>
      </c>
      <c r="F22" s="404">
        <v>7795</v>
      </c>
      <c r="G22" s="49" t="s">
        <v>150</v>
      </c>
      <c r="H22" s="49" t="s">
        <v>117</v>
      </c>
      <c r="I22" s="94" t="s">
        <v>151</v>
      </c>
      <c r="J22" s="64" t="s">
        <v>119</v>
      </c>
      <c r="K22" s="82">
        <v>160</v>
      </c>
      <c r="L22" s="27">
        <v>8.1</v>
      </c>
      <c r="M22" s="29" t="s">
        <v>191</v>
      </c>
      <c r="N22" s="116">
        <v>1100</v>
      </c>
      <c r="HW22" s="12"/>
      <c r="HX22" s="12"/>
      <c r="HY22" s="12"/>
      <c r="HZ22" s="12"/>
      <c r="IA22" s="12"/>
    </row>
    <row r="23" spans="1:235" s="34" customFormat="1">
      <c r="A23" s="69" t="s">
        <v>1346</v>
      </c>
      <c r="B23" s="70">
        <v>50</v>
      </c>
      <c r="C23" s="71" t="s">
        <v>134</v>
      </c>
      <c r="D23" s="103">
        <v>9800</v>
      </c>
      <c r="E23" s="111">
        <v>10703</v>
      </c>
      <c r="F23" s="110">
        <v>8295</v>
      </c>
      <c r="G23" s="49" t="s">
        <v>155</v>
      </c>
      <c r="H23" s="49" t="s">
        <v>117</v>
      </c>
      <c r="I23" s="94" t="s">
        <v>156</v>
      </c>
      <c r="J23" s="64" t="s">
        <v>119</v>
      </c>
      <c r="K23" s="82">
        <v>168</v>
      </c>
      <c r="L23" s="27">
        <v>10.1</v>
      </c>
      <c r="M23" s="29" t="s">
        <v>192</v>
      </c>
      <c r="N23" s="116">
        <v>1145</v>
      </c>
      <c r="HW23" s="12"/>
      <c r="HX23" s="12"/>
      <c r="HY23" s="12"/>
      <c r="HZ23" s="12"/>
      <c r="IA23" s="12"/>
    </row>
    <row r="24" spans="1:235" s="34" customFormat="1">
      <c r="A24" s="69" t="s">
        <v>1347</v>
      </c>
      <c r="B24" s="70">
        <v>50</v>
      </c>
      <c r="C24" s="71" t="s">
        <v>134</v>
      </c>
      <c r="D24" s="105">
        <v>9800</v>
      </c>
      <c r="E24" s="89">
        <v>10703</v>
      </c>
      <c r="F24" s="113">
        <v>8295</v>
      </c>
      <c r="G24" s="49" t="s">
        <v>155</v>
      </c>
      <c r="H24" s="49" t="s">
        <v>117</v>
      </c>
      <c r="I24" s="94" t="s">
        <v>156</v>
      </c>
      <c r="J24" s="64" t="s">
        <v>119</v>
      </c>
      <c r="K24" s="82">
        <v>175</v>
      </c>
      <c r="L24" s="27">
        <v>10.1</v>
      </c>
      <c r="M24" s="29" t="s">
        <v>193</v>
      </c>
      <c r="N24" s="116">
        <v>1200</v>
      </c>
      <c r="HW24" s="12"/>
      <c r="HX24" s="12"/>
      <c r="HY24" s="12"/>
      <c r="HZ24" s="12"/>
      <c r="IA24" s="12"/>
    </row>
    <row r="25" spans="1:235" s="126" customFormat="1">
      <c r="A25" s="85" t="s">
        <v>1348</v>
      </c>
      <c r="B25" s="86">
        <v>60</v>
      </c>
      <c r="C25" s="87" t="s">
        <v>134</v>
      </c>
      <c r="D25" s="105">
        <v>11150</v>
      </c>
      <c r="E25" s="99">
        <v>12137</v>
      </c>
      <c r="F25" s="112">
        <v>9205</v>
      </c>
      <c r="G25" s="49" t="s">
        <v>160</v>
      </c>
      <c r="H25" s="49" t="s">
        <v>117</v>
      </c>
      <c r="I25" s="90" t="s">
        <v>161</v>
      </c>
      <c r="J25" s="64" t="s">
        <v>119</v>
      </c>
      <c r="K25" s="82">
        <v>280</v>
      </c>
      <c r="L25" s="114">
        <v>12.1</v>
      </c>
      <c r="M25" s="115" t="s">
        <v>194</v>
      </c>
      <c r="N25" s="116">
        <v>1400</v>
      </c>
      <c r="HW25" s="127"/>
      <c r="HX25" s="127"/>
      <c r="HY25" s="127"/>
      <c r="HZ25" s="127"/>
      <c r="IA25" s="127"/>
    </row>
    <row r="26" spans="1:235" s="126" customFormat="1">
      <c r="A26" s="85" t="s">
        <v>1349</v>
      </c>
      <c r="B26" s="86">
        <v>60</v>
      </c>
      <c r="C26" s="87" t="s">
        <v>134</v>
      </c>
      <c r="D26" s="105">
        <v>10200</v>
      </c>
      <c r="E26" s="99">
        <v>11187</v>
      </c>
      <c r="F26" s="112">
        <v>8905</v>
      </c>
      <c r="G26" s="378" t="s">
        <v>155</v>
      </c>
      <c r="H26" s="378" t="s">
        <v>117</v>
      </c>
      <c r="I26" s="94" t="s">
        <v>161</v>
      </c>
      <c r="J26" s="380" t="s">
        <v>119</v>
      </c>
      <c r="K26" s="82">
        <v>175</v>
      </c>
      <c r="L26" s="114">
        <v>12.1</v>
      </c>
      <c r="M26" s="29" t="s">
        <v>193</v>
      </c>
      <c r="N26" s="116">
        <v>1300</v>
      </c>
      <c r="HW26" s="127"/>
      <c r="HX26" s="127"/>
      <c r="HY26" s="127"/>
      <c r="HZ26" s="127"/>
      <c r="IA26" s="127"/>
    </row>
    <row r="27" spans="1:235" s="34" customFormat="1">
      <c r="A27" s="69" t="s">
        <v>1350</v>
      </c>
      <c r="B27" s="70">
        <v>70</v>
      </c>
      <c r="C27" s="71" t="s">
        <v>134</v>
      </c>
      <c r="D27" s="103">
        <v>12390</v>
      </c>
      <c r="E27" s="111">
        <v>13412</v>
      </c>
      <c r="F27" s="110">
        <v>10330</v>
      </c>
      <c r="G27" s="49" t="s">
        <v>160</v>
      </c>
      <c r="H27" s="49" t="s">
        <v>117</v>
      </c>
      <c r="I27" s="94" t="s">
        <v>164</v>
      </c>
      <c r="J27" s="64" t="s">
        <v>119</v>
      </c>
      <c r="K27" s="82">
        <v>280</v>
      </c>
      <c r="L27" s="27">
        <v>14.2</v>
      </c>
      <c r="M27" s="29" t="s">
        <v>195</v>
      </c>
      <c r="N27" s="116">
        <v>1450</v>
      </c>
      <c r="HW27" s="12"/>
      <c r="HX27" s="12"/>
      <c r="HY27" s="12"/>
      <c r="HZ27" s="12"/>
      <c r="IA27" s="12"/>
    </row>
    <row r="28" spans="1:235" s="34" customFormat="1">
      <c r="A28" s="69" t="s">
        <v>1351</v>
      </c>
      <c r="B28" s="70">
        <v>80</v>
      </c>
      <c r="C28" s="71" t="s">
        <v>134</v>
      </c>
      <c r="D28" s="103">
        <v>12750</v>
      </c>
      <c r="E28" s="111">
        <v>13772</v>
      </c>
      <c r="F28" s="110">
        <v>10630</v>
      </c>
      <c r="G28" s="49" t="s">
        <v>167</v>
      </c>
      <c r="H28" s="49" t="s">
        <v>117</v>
      </c>
      <c r="I28" s="94" t="s">
        <v>168</v>
      </c>
      <c r="J28" s="64" t="s">
        <v>119</v>
      </c>
      <c r="K28" s="82">
        <v>280</v>
      </c>
      <c r="L28" s="27">
        <v>16.2</v>
      </c>
      <c r="M28" s="29" t="s">
        <v>196</v>
      </c>
      <c r="N28" s="116">
        <v>1500</v>
      </c>
      <c r="HW28" s="12"/>
      <c r="HX28" s="12"/>
      <c r="HY28" s="12"/>
      <c r="HZ28" s="12"/>
      <c r="IA28" s="12"/>
    </row>
    <row r="29" spans="1:235" s="34" customFormat="1">
      <c r="A29" s="69" t="s">
        <v>1352</v>
      </c>
      <c r="B29" s="70">
        <v>90</v>
      </c>
      <c r="C29" s="71" t="s">
        <v>134</v>
      </c>
      <c r="D29" s="103">
        <v>13125</v>
      </c>
      <c r="E29" s="111">
        <v>14259</v>
      </c>
      <c r="F29" s="110">
        <v>11110</v>
      </c>
      <c r="G29" s="49" t="s">
        <v>167</v>
      </c>
      <c r="H29" s="49" t="s">
        <v>117</v>
      </c>
      <c r="I29" s="94" t="s">
        <v>171</v>
      </c>
      <c r="J29" s="64" t="s">
        <v>119</v>
      </c>
      <c r="K29" s="82">
        <v>350</v>
      </c>
      <c r="L29" s="27">
        <v>18.2</v>
      </c>
      <c r="M29" s="29" t="s">
        <v>197</v>
      </c>
      <c r="N29" s="116">
        <v>1550</v>
      </c>
      <c r="HW29" s="12"/>
      <c r="HX29" s="12"/>
      <c r="HY29" s="12"/>
      <c r="HZ29" s="12"/>
      <c r="IA29" s="12"/>
    </row>
    <row r="30" spans="1:235" s="34" customFormat="1">
      <c r="A30" s="69" t="s">
        <v>1353</v>
      </c>
      <c r="B30" s="70">
        <v>100</v>
      </c>
      <c r="C30" s="71" t="s">
        <v>134</v>
      </c>
      <c r="D30" s="103">
        <v>14300</v>
      </c>
      <c r="E30" s="111">
        <v>15434</v>
      </c>
      <c r="F30" s="110">
        <v>11910</v>
      </c>
      <c r="G30" s="49" t="s">
        <v>174</v>
      </c>
      <c r="H30" s="49" t="s">
        <v>117</v>
      </c>
      <c r="I30" s="94" t="s">
        <v>175</v>
      </c>
      <c r="J30" s="64" t="s">
        <v>119</v>
      </c>
      <c r="K30" s="82">
        <v>290</v>
      </c>
      <c r="L30" s="27">
        <v>19.5</v>
      </c>
      <c r="M30" s="29" t="s">
        <v>198</v>
      </c>
      <c r="N30" s="116">
        <v>1600</v>
      </c>
      <c r="HW30" s="12"/>
      <c r="HX30" s="12"/>
      <c r="HY30" s="12"/>
      <c r="HZ30" s="12"/>
      <c r="IA30" s="12"/>
    </row>
    <row r="31" spans="1:235" s="34" customFormat="1">
      <c r="A31" s="69" t="s">
        <v>1354</v>
      </c>
      <c r="B31" s="70">
        <v>100</v>
      </c>
      <c r="C31" s="71" t="s">
        <v>134</v>
      </c>
      <c r="D31" s="105">
        <v>14100</v>
      </c>
      <c r="E31" s="111">
        <v>15234</v>
      </c>
      <c r="F31" s="110">
        <v>11810</v>
      </c>
      <c r="G31" s="49" t="s">
        <v>178</v>
      </c>
      <c r="H31" s="49" t="s">
        <v>117</v>
      </c>
      <c r="I31" s="90" t="s">
        <v>175</v>
      </c>
      <c r="J31" s="64" t="s">
        <v>119</v>
      </c>
      <c r="K31" s="82">
        <v>350</v>
      </c>
      <c r="L31" s="114">
        <v>20</v>
      </c>
      <c r="M31" s="29" t="s">
        <v>199</v>
      </c>
      <c r="N31" s="116">
        <v>1610</v>
      </c>
      <c r="HW31" s="12"/>
      <c r="HX31" s="12"/>
      <c r="HY31" s="12"/>
      <c r="HZ31" s="12"/>
      <c r="IA31" s="12"/>
    </row>
    <row r="32" spans="1:235" s="34" customFormat="1">
      <c r="A32" s="69" t="s">
        <v>1355</v>
      </c>
      <c r="B32" s="70">
        <v>120</v>
      </c>
      <c r="C32" s="71" t="s">
        <v>134</v>
      </c>
      <c r="D32" s="103">
        <v>16000</v>
      </c>
      <c r="E32" s="111">
        <v>17134</v>
      </c>
      <c r="F32" s="110">
        <v>13260</v>
      </c>
      <c r="G32" s="49" t="s">
        <v>174</v>
      </c>
      <c r="H32" s="49" t="s">
        <v>117</v>
      </c>
      <c r="I32" s="94" t="s">
        <v>180</v>
      </c>
      <c r="J32" s="64" t="s">
        <v>119</v>
      </c>
      <c r="K32" s="82">
        <v>320</v>
      </c>
      <c r="L32" s="27">
        <v>25</v>
      </c>
      <c r="M32" s="29" t="s">
        <v>200</v>
      </c>
      <c r="N32" s="116">
        <v>2000</v>
      </c>
      <c r="HW32" s="12"/>
      <c r="HX32" s="12"/>
      <c r="HY32" s="12"/>
      <c r="HZ32" s="12"/>
      <c r="IA32" s="12"/>
    </row>
    <row r="33" spans="1:235" s="34" customFormat="1">
      <c r="A33" s="69" t="s">
        <v>1356</v>
      </c>
      <c r="B33" s="70">
        <v>120</v>
      </c>
      <c r="C33" s="71" t="s">
        <v>134</v>
      </c>
      <c r="D33" s="105">
        <v>16000</v>
      </c>
      <c r="E33" s="89">
        <v>17134</v>
      </c>
      <c r="F33" s="113">
        <v>13260</v>
      </c>
      <c r="G33" s="49" t="s">
        <v>201</v>
      </c>
      <c r="H33" s="49" t="s">
        <v>117</v>
      </c>
      <c r="I33" s="94" t="s">
        <v>180</v>
      </c>
      <c r="J33" s="64" t="s">
        <v>119</v>
      </c>
      <c r="K33" s="82">
        <v>350</v>
      </c>
      <c r="L33" s="27">
        <v>25</v>
      </c>
      <c r="M33" s="29" t="s">
        <v>202</v>
      </c>
      <c r="N33" s="116">
        <v>2000</v>
      </c>
      <c r="HW33" s="12"/>
      <c r="HX33" s="12"/>
      <c r="HY33" s="12"/>
      <c r="HZ33" s="12"/>
      <c r="IA33" s="12"/>
    </row>
    <row r="34" spans="1:235" s="34" customFormat="1">
      <c r="A34" s="69" t="s">
        <v>1357</v>
      </c>
      <c r="B34" s="70">
        <v>150</v>
      </c>
      <c r="C34" s="71" t="s">
        <v>134</v>
      </c>
      <c r="D34" s="103">
        <v>21125</v>
      </c>
      <c r="E34" s="111">
        <v>22371</v>
      </c>
      <c r="F34" s="110">
        <v>17350</v>
      </c>
      <c r="G34" s="49" t="s">
        <v>184</v>
      </c>
      <c r="H34" s="49" t="s">
        <v>117</v>
      </c>
      <c r="I34" s="128" t="s">
        <v>185</v>
      </c>
      <c r="J34" s="64" t="s">
        <v>119</v>
      </c>
      <c r="K34" s="735">
        <v>400</v>
      </c>
      <c r="L34" s="119">
        <v>29.6</v>
      </c>
      <c r="M34" s="25" t="s">
        <v>203</v>
      </c>
      <c r="N34" s="101">
        <v>2050</v>
      </c>
      <c r="HW34" s="12"/>
      <c r="HX34" s="12"/>
      <c r="HY34" s="12"/>
      <c r="HZ34" s="12"/>
      <c r="IA34" s="12"/>
    </row>
    <row r="35" spans="1:235" s="34" customFormat="1">
      <c r="A35" s="69" t="s">
        <v>1358</v>
      </c>
      <c r="B35" s="86">
        <v>160</v>
      </c>
      <c r="C35" s="87" t="s">
        <v>134</v>
      </c>
      <c r="D35" s="103">
        <v>26550</v>
      </c>
      <c r="E35" s="111">
        <v>27796</v>
      </c>
      <c r="F35" s="110">
        <v>21790</v>
      </c>
      <c r="G35" s="49" t="s">
        <v>188</v>
      </c>
      <c r="H35" s="49" t="s">
        <v>117</v>
      </c>
      <c r="I35" s="94" t="s">
        <v>189</v>
      </c>
      <c r="J35" s="64" t="s">
        <v>119</v>
      </c>
      <c r="K35" s="736">
        <v>430</v>
      </c>
      <c r="L35" s="20">
        <v>32</v>
      </c>
      <c r="M35" s="414" t="s">
        <v>204</v>
      </c>
      <c r="N35" s="415">
        <v>2330</v>
      </c>
      <c r="HW35" s="12"/>
      <c r="HX35" s="12"/>
      <c r="HY35" s="12"/>
      <c r="HZ35" s="12"/>
      <c r="IA35" s="12"/>
    </row>
    <row r="36" spans="1:235" s="34" customFormat="1">
      <c r="A36" s="69" t="s">
        <v>1359</v>
      </c>
      <c r="B36" s="70">
        <v>200</v>
      </c>
      <c r="C36" s="71" t="s">
        <v>134</v>
      </c>
      <c r="D36" s="103">
        <v>26850</v>
      </c>
      <c r="E36" s="111">
        <v>28432</v>
      </c>
      <c r="F36" s="110">
        <v>22280</v>
      </c>
      <c r="G36" s="49" t="s">
        <v>953</v>
      </c>
      <c r="H36" s="49" t="s">
        <v>117</v>
      </c>
      <c r="I36" s="408" t="s">
        <v>190</v>
      </c>
      <c r="J36" s="380" t="s">
        <v>119</v>
      </c>
      <c r="K36" s="409">
        <v>600</v>
      </c>
      <c r="L36" s="410">
        <v>37.5</v>
      </c>
      <c r="M36" s="411" t="s">
        <v>955</v>
      </c>
      <c r="N36" s="412">
        <v>3300</v>
      </c>
      <c r="HW36" s="12"/>
      <c r="HX36" s="12"/>
      <c r="HY36" s="12"/>
      <c r="HZ36" s="12"/>
      <c r="IA36" s="12"/>
    </row>
    <row r="38" spans="1:235" ht="31.5" customHeight="1">
      <c r="F38" s="20" t="s">
        <v>1214</v>
      </c>
    </row>
    <row r="39" spans="1:235" ht="26.4">
      <c r="A39" s="619" t="s">
        <v>1217</v>
      </c>
      <c r="B39" s="70">
        <v>40</v>
      </c>
      <c r="C39" s="71" t="s">
        <v>1182</v>
      </c>
      <c r="D39" s="618">
        <f>D6*Оглавление!$D$5+'Капоты, прицепы'!$E$7</f>
        <v>536325</v>
      </c>
      <c r="E39" s="614">
        <f>E6*Оглавление!$D$5+'Капоты, прицепы'!$E$7</f>
        <v>595020</v>
      </c>
      <c r="F39" s="620" t="e">
        <f>F6*Оглавление!$C$5+'Капоты, прицепы'!#REF!</f>
        <v>#REF!</v>
      </c>
    </row>
    <row r="40" spans="1:235" ht="26.4">
      <c r="A40" s="75" t="s">
        <v>1218</v>
      </c>
      <c r="B40" s="70">
        <v>50</v>
      </c>
      <c r="C40" s="71" t="s">
        <v>1182</v>
      </c>
      <c r="D40" s="618">
        <f>D7*Оглавление!$D$5+'Капоты, прицепы'!$E$7</f>
        <v>574350</v>
      </c>
      <c r="E40" s="614">
        <f>E7*Оглавление!$D$5+'Капоты, прицепы'!$E$7</f>
        <v>633045</v>
      </c>
      <c r="F40" s="620" t="e">
        <f>F7*Оглавление!$C$5+'Капоты, прицепы'!#REF!</f>
        <v>#REF!</v>
      </c>
    </row>
    <row r="41" spans="1:235" ht="26.4">
      <c r="A41" s="75" t="s">
        <v>1219</v>
      </c>
      <c r="B41" s="70">
        <v>50</v>
      </c>
      <c r="C41" s="71" t="s">
        <v>1182</v>
      </c>
      <c r="D41" s="618">
        <f>D8*Оглавление!$D$5+'Капоты, прицепы'!$E$7</f>
        <v>574350</v>
      </c>
      <c r="E41" s="614">
        <f>E8*Оглавление!$D$5+'Капоты, прицепы'!$E$7</f>
        <v>633045</v>
      </c>
      <c r="F41" s="620" t="e">
        <f>F8*Оглавление!$C$5+'Капоты, прицепы'!#REF!</f>
        <v>#REF!</v>
      </c>
    </row>
    <row r="42" spans="1:235" ht="26.4">
      <c r="A42" s="75" t="s">
        <v>1220</v>
      </c>
      <c r="B42" s="70">
        <v>60</v>
      </c>
      <c r="C42" s="71" t="s">
        <v>1182</v>
      </c>
      <c r="D42" s="618">
        <f>D9*Оглавление!$D$5+'Капоты, прицепы'!$E$8</f>
        <v>669800</v>
      </c>
      <c r="E42" s="614">
        <f>E9*Оглавление!$D$5+'Капоты, прицепы'!$E$8</f>
        <v>733955</v>
      </c>
      <c r="F42" s="620" t="e">
        <f>F9*Оглавление!$C$5+'Капоты, прицепы'!#REF!</f>
        <v>#REF!</v>
      </c>
    </row>
    <row r="43" spans="1:235" ht="26.4">
      <c r="A43" s="75" t="s">
        <v>1221</v>
      </c>
      <c r="B43" s="70">
        <v>60</v>
      </c>
      <c r="C43" s="71" t="s">
        <v>1182</v>
      </c>
      <c r="D43" s="618">
        <f>D10*Оглавление!$D$5+'Капоты, прицепы'!$E$8</f>
        <v>594400</v>
      </c>
      <c r="E43" s="614">
        <f>E10*Оглавление!$D$5+'Капоты, прицепы'!$E$8</f>
        <v>658555</v>
      </c>
      <c r="F43" s="620" t="e">
        <f>F10*Оглавление!$C$5+'Капоты, прицепы'!#REF!</f>
        <v>#REF!</v>
      </c>
    </row>
    <row r="44" spans="1:235" ht="26.4">
      <c r="A44" s="619" t="s">
        <v>1222</v>
      </c>
      <c r="B44" s="70">
        <v>70</v>
      </c>
      <c r="C44" s="71" t="s">
        <v>1182</v>
      </c>
      <c r="D44" s="618">
        <f>D11*Оглавление!$D$5+'Капоты, прицепы'!$E$8</f>
        <v>713350</v>
      </c>
      <c r="E44" s="614">
        <f>E11*Оглавление!$D$5+'Капоты, прицепы'!$E$8</f>
        <v>779780</v>
      </c>
      <c r="F44" s="620" t="e">
        <f>F11*Оглавление!$C$5+'Капоты, прицепы'!#REF!</f>
        <v>#REF!</v>
      </c>
    </row>
    <row r="45" spans="1:235" ht="26.4">
      <c r="A45" s="619" t="s">
        <v>1223</v>
      </c>
      <c r="B45" s="70">
        <v>80</v>
      </c>
      <c r="C45" s="71" t="s">
        <v>1182</v>
      </c>
      <c r="D45" s="618">
        <f>D12*Оглавление!$D$5+'Капоты, прицепы'!$E$9</f>
        <v>750375</v>
      </c>
      <c r="E45" s="614">
        <f>E12*Оглавление!$D$5+'Капоты, прицепы'!$E$9</f>
        <v>816805</v>
      </c>
      <c r="F45" s="620" t="e">
        <f>F12*Оглавление!$C$5+'Капоты, прицепы'!#REF!</f>
        <v>#REF!</v>
      </c>
    </row>
    <row r="46" spans="1:235" ht="26.4">
      <c r="A46" s="619" t="s">
        <v>1224</v>
      </c>
      <c r="B46" s="70">
        <v>90</v>
      </c>
      <c r="C46" s="71" t="s">
        <v>1182</v>
      </c>
      <c r="D46" s="618">
        <f>D13*Оглавление!$D$5+'Капоты, прицепы'!$E$9</f>
        <v>760775</v>
      </c>
      <c r="E46" s="614">
        <f>E13*Оглавление!$D$5+'Капоты, прицепы'!$E$9</f>
        <v>834485</v>
      </c>
      <c r="F46" s="620" t="e">
        <f>F13*Оглавление!$C$5+'Капоты, прицепы'!#REF!</f>
        <v>#REF!</v>
      </c>
    </row>
    <row r="47" spans="1:235" ht="26.4">
      <c r="A47" s="619" t="s">
        <v>1225</v>
      </c>
      <c r="B47" s="70">
        <v>100</v>
      </c>
      <c r="C47" s="71" t="s">
        <v>1182</v>
      </c>
      <c r="D47" s="618">
        <f>D14*Оглавление!$D$5+'Капоты, прицепы'!$E$9</f>
        <v>827400</v>
      </c>
      <c r="E47" s="614">
        <f>E14*Оглавление!$D$5+'Капоты, прицепы'!$E$9</f>
        <v>901110</v>
      </c>
      <c r="F47" s="620" t="e">
        <f>F14*Оглавление!$C$5+'Капоты, прицепы'!#REF!</f>
        <v>#REF!</v>
      </c>
    </row>
    <row r="48" spans="1:235" ht="26.4">
      <c r="A48" s="619" t="s">
        <v>1226</v>
      </c>
      <c r="B48" s="70">
        <v>100</v>
      </c>
      <c r="C48" s="71" t="s">
        <v>1182</v>
      </c>
      <c r="D48" s="618">
        <f>D15*Оглавление!$D$5+'Капоты, прицепы'!$E$9</f>
        <v>781900</v>
      </c>
      <c r="E48" s="614">
        <f>E15*Оглавление!$D$5+'Капоты, прицепы'!$E$9</f>
        <v>855610</v>
      </c>
      <c r="F48" s="620" t="e">
        <f>F15*Оглавление!$C$5+'Капоты, прицепы'!#REF!</f>
        <v>#REF!</v>
      </c>
    </row>
    <row r="49" spans="1:6" ht="26.4">
      <c r="A49" s="619" t="s">
        <v>1227</v>
      </c>
      <c r="B49" s="70">
        <v>120</v>
      </c>
      <c r="C49" s="71" t="s">
        <v>1182</v>
      </c>
      <c r="D49" s="618">
        <f>D16*Оглавление!$D$5+'Капоты, прицепы'!$E$9</f>
        <v>923275</v>
      </c>
      <c r="E49" s="614">
        <f>E16*Оглавление!$D$5+'Капоты, прицепы'!$E$9</f>
        <v>996985</v>
      </c>
      <c r="F49" s="620" t="e">
        <f>F16*Оглавление!$C$5+'Капоты, прицепы'!#REF!</f>
        <v>#REF!</v>
      </c>
    </row>
    <row r="50" spans="1:6" ht="26.4">
      <c r="A50" s="619" t="s">
        <v>1228</v>
      </c>
      <c r="B50" s="70">
        <v>120</v>
      </c>
      <c r="C50" s="71" t="s">
        <v>1182</v>
      </c>
      <c r="D50" s="618">
        <f>D17*Оглавление!$D$5+'Капоты, прицепы'!$E$9</f>
        <v>923275</v>
      </c>
      <c r="E50" s="614">
        <f>E17*Оглавление!$D$5+'Капоты, прицепы'!$E$9</f>
        <v>996985</v>
      </c>
      <c r="F50" s="620" t="e">
        <f>F17*Оглавление!$C$5+'Капоты, прицепы'!#REF!</f>
        <v>#REF!</v>
      </c>
    </row>
    <row r="51" spans="1:6" ht="26.4">
      <c r="A51" s="619" t="s">
        <v>1229</v>
      </c>
      <c r="B51" s="70">
        <v>150</v>
      </c>
      <c r="C51" s="71" t="s">
        <v>1182</v>
      </c>
      <c r="D51" s="618">
        <f>D18*Оглавление!$D$5+'Капоты, прицепы'!$E$10</f>
        <v>1202825</v>
      </c>
      <c r="E51" s="614">
        <f>E18*Оглавление!$D$5+'Капоты, прицепы'!$E$10</f>
        <v>1283815</v>
      </c>
      <c r="F51" s="620" t="e">
        <f>F18*Оглавление!$C$5+'Капоты, прицепы'!#REF!</f>
        <v>#REF!</v>
      </c>
    </row>
    <row r="52" spans="1:6" ht="26.4">
      <c r="A52" s="619" t="s">
        <v>1230</v>
      </c>
      <c r="B52" s="70">
        <v>160</v>
      </c>
      <c r="C52" s="71" t="s">
        <v>1182</v>
      </c>
      <c r="D52" s="618">
        <f>D19*Оглавление!$D$5+'Капоты, прицепы'!$E$10</f>
        <v>1503450</v>
      </c>
      <c r="E52" s="614">
        <f>E19*Оглавление!$D$5+'Капоты, прицепы'!$E$10</f>
        <v>1584440</v>
      </c>
      <c r="F52" s="620" t="e">
        <f>F19*Оглавление!$C$5+'Капоты, прицепы'!#REF!</f>
        <v>#REF!</v>
      </c>
    </row>
    <row r="53" spans="1:6" ht="26.4">
      <c r="A53" s="619" t="s">
        <v>1231</v>
      </c>
      <c r="B53" s="70">
        <v>200</v>
      </c>
      <c r="C53" s="71" t="s">
        <v>1182</v>
      </c>
      <c r="D53" s="618">
        <f>D20*Оглавление!$D$5+'Капоты, прицепы'!$E$11</f>
        <v>1622950</v>
      </c>
      <c r="E53" s="614">
        <f>E20*Оглавление!$D$5+'Капоты, прицепы'!$E$11</f>
        <v>1725780</v>
      </c>
      <c r="F53" s="620" t="e">
        <f>F20*Оглавление!$C$5+'Капоты, прицепы'!#REF!</f>
        <v>#REF!</v>
      </c>
    </row>
    <row r="54" spans="1:6">
      <c r="D54" s="165"/>
      <c r="E54" s="129"/>
      <c r="F54" s="129"/>
    </row>
    <row r="55" spans="1:6" ht="26.4">
      <c r="A55" s="621" t="s">
        <v>1232</v>
      </c>
      <c r="B55" s="70">
        <v>40</v>
      </c>
      <c r="C55" s="71" t="s">
        <v>1233</v>
      </c>
      <c r="D55" s="618">
        <f>D39+'Капоты, прицепы'!$G$26</f>
        <v>604525</v>
      </c>
      <c r="E55" s="614">
        <f>E39+'Капоты, прицепы'!$G$26</f>
        <v>663220</v>
      </c>
      <c r="F55" s="620" t="e">
        <f>F39+'Капоты, прицепы'!#REF!</f>
        <v>#REF!</v>
      </c>
    </row>
    <row r="56" spans="1:6" ht="26.4">
      <c r="A56" s="622" t="s">
        <v>1234</v>
      </c>
      <c r="B56" s="70">
        <v>50</v>
      </c>
      <c r="C56" s="71" t="s">
        <v>1233</v>
      </c>
      <c r="D56" s="618">
        <f>D40+'Капоты, прицепы'!$G$26</f>
        <v>642550</v>
      </c>
      <c r="E56" s="614">
        <f>E40+'Капоты, прицепы'!$G$26</f>
        <v>701245</v>
      </c>
      <c r="F56" s="620" t="e">
        <f>F40+'Капоты, прицепы'!#REF!</f>
        <v>#REF!</v>
      </c>
    </row>
    <row r="57" spans="1:6" ht="26.4">
      <c r="A57" s="622" t="s">
        <v>1235</v>
      </c>
      <c r="B57" s="70">
        <v>50</v>
      </c>
      <c r="C57" s="71" t="s">
        <v>1233</v>
      </c>
      <c r="D57" s="618">
        <f>D41+'Капоты, прицепы'!$G$26</f>
        <v>642550</v>
      </c>
      <c r="E57" s="614">
        <f>E41+'Капоты, прицепы'!$G$26</f>
        <v>701245</v>
      </c>
      <c r="F57" s="620" t="e">
        <f>F41+'Капоты, прицепы'!#REF!</f>
        <v>#REF!</v>
      </c>
    </row>
    <row r="58" spans="1:6" ht="26.4">
      <c r="A58" s="622" t="s">
        <v>1236</v>
      </c>
      <c r="B58" s="70">
        <v>60</v>
      </c>
      <c r="C58" s="71" t="s">
        <v>1233</v>
      </c>
      <c r="D58" s="618">
        <f>D42+'Капоты, прицепы'!$G$26</f>
        <v>738000</v>
      </c>
      <c r="E58" s="614">
        <f>E42+'Капоты, прицепы'!$G$26</f>
        <v>802155</v>
      </c>
      <c r="F58" s="620" t="e">
        <f>F42+'Капоты, прицепы'!#REF!</f>
        <v>#REF!</v>
      </c>
    </row>
    <row r="59" spans="1:6" ht="26.4">
      <c r="A59" s="622" t="s">
        <v>1237</v>
      </c>
      <c r="B59" s="70">
        <v>60</v>
      </c>
      <c r="C59" s="71" t="s">
        <v>1233</v>
      </c>
      <c r="D59" s="618">
        <f>D43+'Капоты, прицепы'!$G$26</f>
        <v>662600</v>
      </c>
      <c r="E59" s="614">
        <f>E43+'Капоты, прицепы'!$G$26</f>
        <v>726755</v>
      </c>
      <c r="F59" s="620" t="e">
        <f>F43+'Капоты, прицепы'!#REF!</f>
        <v>#REF!</v>
      </c>
    </row>
    <row r="60" spans="1:6" ht="26.4">
      <c r="A60" s="621" t="s">
        <v>1238</v>
      </c>
      <c r="B60" s="70">
        <v>70</v>
      </c>
      <c r="C60" s="71" t="s">
        <v>1233</v>
      </c>
      <c r="D60" s="618">
        <f>D44+'Капоты, прицепы'!$G$26</f>
        <v>781550</v>
      </c>
      <c r="E60" s="614">
        <f>E44+'Капоты, прицепы'!$G$26</f>
        <v>847980</v>
      </c>
      <c r="F60" s="620" t="e">
        <f>F44+'Капоты, прицепы'!#REF!</f>
        <v>#REF!</v>
      </c>
    </row>
    <row r="61" spans="1:6" ht="26.4">
      <c r="A61" s="621" t="s">
        <v>1239</v>
      </c>
      <c r="B61" s="70">
        <v>80</v>
      </c>
      <c r="C61" s="71" t="s">
        <v>1233</v>
      </c>
      <c r="D61" s="618">
        <f>D45+'Капоты, прицепы'!$G$27</f>
        <v>884575</v>
      </c>
      <c r="E61" s="614">
        <f>E45+'Капоты, прицепы'!$G$27</f>
        <v>951005</v>
      </c>
      <c r="F61" s="620" t="e">
        <f>F45+'Капоты, прицепы'!#REF!</f>
        <v>#REF!</v>
      </c>
    </row>
    <row r="62" spans="1:6" ht="26.4">
      <c r="A62" s="621" t="s">
        <v>1240</v>
      </c>
      <c r="B62" s="70">
        <v>90</v>
      </c>
      <c r="C62" s="71" t="s">
        <v>1233</v>
      </c>
      <c r="D62" s="618">
        <f>D46+'Капоты, прицепы'!$G$27</f>
        <v>894975</v>
      </c>
      <c r="E62" s="614">
        <f>E46+'Капоты, прицепы'!$G$27</f>
        <v>968685</v>
      </c>
      <c r="F62" s="620" t="e">
        <f>F46+'Капоты, прицепы'!#REF!</f>
        <v>#REF!</v>
      </c>
    </row>
    <row r="63" spans="1:6" ht="26.4">
      <c r="A63" s="621" t="s">
        <v>1241</v>
      </c>
      <c r="B63" s="70">
        <v>100</v>
      </c>
      <c r="C63" s="71" t="s">
        <v>1233</v>
      </c>
      <c r="D63" s="618">
        <f>D47+'Капоты, прицепы'!$G$27</f>
        <v>961600</v>
      </c>
      <c r="E63" s="614">
        <f>E47+'Капоты, прицепы'!$G$27</f>
        <v>1035310</v>
      </c>
      <c r="F63" s="620" t="e">
        <f>F47+'Капоты, прицепы'!#REF!</f>
        <v>#REF!</v>
      </c>
    </row>
    <row r="64" spans="1:6" ht="26.4">
      <c r="A64" s="621" t="s">
        <v>1242</v>
      </c>
      <c r="B64" s="70">
        <v>100</v>
      </c>
      <c r="C64" s="71" t="s">
        <v>1233</v>
      </c>
      <c r="D64" s="618">
        <f>D48+'Капоты, прицепы'!$G$27</f>
        <v>916100</v>
      </c>
      <c r="E64" s="614">
        <f>E48+'Капоты, прицепы'!$G$27</f>
        <v>989810</v>
      </c>
      <c r="F64" s="620" t="e">
        <f>F48+'Капоты, прицепы'!#REF!</f>
        <v>#REF!</v>
      </c>
    </row>
    <row r="65" spans="1:6" ht="26.4">
      <c r="A65" s="621" t="s">
        <v>1243</v>
      </c>
      <c r="B65" s="70">
        <v>120</v>
      </c>
      <c r="C65" s="71" t="s">
        <v>1233</v>
      </c>
      <c r="D65" s="618">
        <f>D49+'Капоты, прицепы'!$G$27</f>
        <v>1057475</v>
      </c>
      <c r="E65" s="614">
        <f>E49+'Капоты, прицепы'!$G$27</f>
        <v>1131185</v>
      </c>
      <c r="F65" s="620" t="e">
        <f>F49+'Капоты, прицепы'!#REF!</f>
        <v>#REF!</v>
      </c>
    </row>
    <row r="66" spans="1:6" ht="26.4">
      <c r="A66" s="621" t="s">
        <v>1244</v>
      </c>
      <c r="B66" s="70">
        <v>120</v>
      </c>
      <c r="C66" s="71" t="s">
        <v>1233</v>
      </c>
      <c r="D66" s="618">
        <f>D50+'Капоты, прицепы'!$G$27</f>
        <v>1057475</v>
      </c>
      <c r="E66" s="614">
        <f>E50+'Капоты, прицепы'!$G$27</f>
        <v>1131185</v>
      </c>
      <c r="F66" s="620" t="e">
        <f>F50+'Капоты, прицепы'!#REF!</f>
        <v>#REF!</v>
      </c>
    </row>
    <row r="67" spans="1:6" ht="26.4">
      <c r="A67" s="621" t="s">
        <v>1245</v>
      </c>
      <c r="B67" s="70">
        <v>150</v>
      </c>
      <c r="C67" s="71" t="s">
        <v>1233</v>
      </c>
      <c r="D67" s="618">
        <f>D51+'Капоты, прицепы'!$G$27</f>
        <v>1337025</v>
      </c>
      <c r="E67" s="614">
        <f>E51+'Капоты, прицепы'!$G$27</f>
        <v>1418015</v>
      </c>
      <c r="F67" s="620" t="e">
        <f>F51+'Капоты, прицепы'!#REF!</f>
        <v>#REF!</v>
      </c>
    </row>
    <row r="68" spans="1:6" ht="26.4">
      <c r="A68" s="621" t="s">
        <v>1246</v>
      </c>
      <c r="B68" s="70">
        <v>160</v>
      </c>
      <c r="C68" s="71" t="s">
        <v>1233</v>
      </c>
      <c r="D68" s="618">
        <f>D52+'Капоты, прицепы'!$G$29</f>
        <v>1670650</v>
      </c>
      <c r="E68" s="614">
        <f>E52+'Капоты, прицепы'!$G$29</f>
        <v>1751640</v>
      </c>
      <c r="F68" s="620" t="e">
        <f>F52+'Капоты, прицепы'!#REF!</f>
        <v>#REF!</v>
      </c>
    </row>
    <row r="69" spans="1:6" ht="26.4">
      <c r="A69" s="621" t="s">
        <v>1247</v>
      </c>
      <c r="B69" s="70">
        <v>200</v>
      </c>
      <c r="C69" s="71" t="s">
        <v>1233</v>
      </c>
      <c r="D69" s="618">
        <f>D53+'Капоты, прицепы'!$G$29</f>
        <v>1790150</v>
      </c>
      <c r="E69" s="614">
        <f>E53+'Капоты, прицепы'!$G$29</f>
        <v>1892980</v>
      </c>
      <c r="F69" s="620" t="e">
        <f>F53+'Капоты, прицепы'!#REF!</f>
        <v>#REF!</v>
      </c>
    </row>
    <row r="70" spans="1:6">
      <c r="D70" s="165"/>
      <c r="E70" s="129"/>
      <c r="F70" s="129"/>
    </row>
    <row r="71" spans="1:6" ht="26.4">
      <c r="A71" s="619" t="s">
        <v>1360</v>
      </c>
      <c r="B71" s="70">
        <v>40</v>
      </c>
      <c r="C71" s="71" t="s">
        <v>1248</v>
      </c>
      <c r="D71" s="618">
        <f>D22*Оглавление!$D$5+'Капоты, прицепы'!$G$26</f>
        <v>667500</v>
      </c>
      <c r="E71" s="614">
        <f>E22*Оглавление!$D$5+'Капоты, прицепы'!$G$26</f>
        <v>726195</v>
      </c>
      <c r="F71" s="620" t="e">
        <f>F22*Оглавление!$C$5+'Капоты, прицепы'!#REF!</f>
        <v>#REF!</v>
      </c>
    </row>
    <row r="72" spans="1:6" ht="26.4">
      <c r="A72" s="75" t="s">
        <v>1361</v>
      </c>
      <c r="B72" s="70">
        <v>50</v>
      </c>
      <c r="C72" s="71" t="s">
        <v>1248</v>
      </c>
      <c r="D72" s="618">
        <f>D23*Оглавление!$D$5+'Капоты, прицепы'!$G$26</f>
        <v>705200</v>
      </c>
      <c r="E72" s="614">
        <f>E23*Оглавление!$D$5+'Капоты, прицепы'!$G$26</f>
        <v>763895</v>
      </c>
      <c r="F72" s="620" t="e">
        <f>F23*Оглавление!$C$5+'Капоты, прицепы'!#REF!</f>
        <v>#REF!</v>
      </c>
    </row>
    <row r="73" spans="1:6" ht="26.4">
      <c r="A73" s="75" t="s">
        <v>1362</v>
      </c>
      <c r="B73" s="70">
        <v>50</v>
      </c>
      <c r="C73" s="71" t="s">
        <v>1248</v>
      </c>
      <c r="D73" s="618">
        <f>D24*Оглавление!$D$5+'Капоты, прицепы'!$G$26</f>
        <v>705200</v>
      </c>
      <c r="E73" s="614">
        <f>E24*Оглавление!$D$5+'Капоты, прицепы'!$G$26</f>
        <v>763895</v>
      </c>
      <c r="F73" s="620" t="e">
        <f>F24*Оглавление!$C$5+'Капоты, прицепы'!#REF!</f>
        <v>#REF!</v>
      </c>
    </row>
    <row r="74" spans="1:6" ht="26.4">
      <c r="A74" s="75" t="s">
        <v>1363</v>
      </c>
      <c r="B74" s="70">
        <v>60</v>
      </c>
      <c r="C74" s="71" t="s">
        <v>1248</v>
      </c>
      <c r="D74" s="618">
        <f>D25*Оглавление!$D$5+'Капоты, прицепы'!$G$26</f>
        <v>792950</v>
      </c>
      <c r="E74" s="614">
        <f>E25*Оглавление!$D$5+'Капоты, прицепы'!$G$26</f>
        <v>857105</v>
      </c>
      <c r="F74" s="620" t="e">
        <f>F25*Оглавление!$C$5+'Капоты, прицепы'!#REF!</f>
        <v>#REF!</v>
      </c>
    </row>
    <row r="75" spans="1:6" ht="26.4">
      <c r="A75" s="75" t="s">
        <v>1364</v>
      </c>
      <c r="B75" s="70">
        <v>60</v>
      </c>
      <c r="C75" s="71" t="s">
        <v>1248</v>
      </c>
      <c r="D75" s="618">
        <f>D26*Оглавление!$D$5+'Капоты, прицепы'!$G$26</f>
        <v>731200</v>
      </c>
      <c r="E75" s="614">
        <f>E26*Оглавление!$D$5+'Капоты, прицепы'!$G$26</f>
        <v>795355</v>
      </c>
      <c r="F75" s="620" t="e">
        <f>F26*Оглавление!$C$5+'Капоты, прицепы'!#REF!</f>
        <v>#REF!</v>
      </c>
    </row>
    <row r="76" spans="1:6" ht="26.4">
      <c r="A76" s="619" t="s">
        <v>1365</v>
      </c>
      <c r="B76" s="70">
        <v>70</v>
      </c>
      <c r="C76" s="71" t="s">
        <v>1248</v>
      </c>
      <c r="D76" s="618">
        <f>D27*Оглавление!$D$5+'Капоты, прицепы'!$G$26</f>
        <v>873550</v>
      </c>
      <c r="E76" s="614">
        <f>E27*Оглавление!$D$5+'Капоты, прицепы'!$G$26</f>
        <v>939980</v>
      </c>
      <c r="F76" s="620" t="e">
        <f>F27*Оглавление!$C$5+'Капоты, прицепы'!#REF!</f>
        <v>#REF!</v>
      </c>
    </row>
    <row r="77" spans="1:6" ht="26.4">
      <c r="A77" s="619" t="s">
        <v>1366</v>
      </c>
      <c r="B77" s="70">
        <v>80</v>
      </c>
      <c r="C77" s="71" t="s">
        <v>1248</v>
      </c>
      <c r="D77" s="618">
        <f>D28*Оглавление!$D$5+'Капоты, прицепы'!$G$27</f>
        <v>962950</v>
      </c>
      <c r="E77" s="614">
        <f>E28*Оглавление!$D$5+'Капоты, прицепы'!$G$27</f>
        <v>1029380</v>
      </c>
      <c r="F77" s="620" t="e">
        <f>F28*Оглавление!$C$5+'Капоты, прицепы'!#REF!</f>
        <v>#REF!</v>
      </c>
    </row>
    <row r="78" spans="1:6" ht="26.4">
      <c r="A78" s="619" t="s">
        <v>1367</v>
      </c>
      <c r="B78" s="70">
        <v>90</v>
      </c>
      <c r="C78" s="71" t="s">
        <v>1248</v>
      </c>
      <c r="D78" s="618">
        <f>D29*Оглавление!$D$5+'Капоты, прицепы'!$G$27</f>
        <v>987325</v>
      </c>
      <c r="E78" s="614">
        <f>E29*Оглавление!$D$5+'Капоты, прицепы'!$G$27</f>
        <v>1061035</v>
      </c>
      <c r="F78" s="620" t="e">
        <f>F29*Оглавление!$C$5+'Капоты, прицепы'!#REF!</f>
        <v>#REF!</v>
      </c>
    </row>
    <row r="79" spans="1:6" ht="26.4">
      <c r="A79" s="619" t="s">
        <v>1368</v>
      </c>
      <c r="B79" s="70">
        <v>100</v>
      </c>
      <c r="C79" s="71" t="s">
        <v>1248</v>
      </c>
      <c r="D79" s="618">
        <f>D30*Оглавление!$D$5+'Капоты, прицепы'!$G$27</f>
        <v>1063700</v>
      </c>
      <c r="E79" s="614">
        <f>E30*Оглавление!$D$5+'Капоты, прицепы'!$G$27</f>
        <v>1137410</v>
      </c>
      <c r="F79" s="620" t="e">
        <f>F30*Оглавление!$C$5+'Капоты, прицепы'!#REF!</f>
        <v>#REF!</v>
      </c>
    </row>
    <row r="80" spans="1:6" ht="26.4">
      <c r="A80" s="619" t="s">
        <v>1369</v>
      </c>
      <c r="B80" s="70">
        <v>100</v>
      </c>
      <c r="C80" s="71" t="s">
        <v>1248</v>
      </c>
      <c r="D80" s="618">
        <f>D31*Оглавление!$D$5+'Капоты, прицепы'!$G$27</f>
        <v>1050700</v>
      </c>
      <c r="E80" s="614">
        <f>E31*Оглавление!$D$5+'Капоты, прицепы'!$G$27</f>
        <v>1124410</v>
      </c>
      <c r="F80" s="620" t="e">
        <f>F31*Оглавление!$C$5+'Капоты, прицепы'!#REF!</f>
        <v>#REF!</v>
      </c>
    </row>
    <row r="81" spans="1:6" ht="26.4">
      <c r="A81" s="619" t="s">
        <v>1370</v>
      </c>
      <c r="B81" s="70">
        <v>120</v>
      </c>
      <c r="C81" s="71" t="s">
        <v>1248</v>
      </c>
      <c r="D81" s="618">
        <f>D32*Оглавление!$D$5+'Капоты, прицепы'!$G$27</f>
        <v>1174200</v>
      </c>
      <c r="E81" s="614">
        <f>E32*Оглавление!$D$5+'Капоты, прицепы'!$G$27</f>
        <v>1247910</v>
      </c>
      <c r="F81" s="620" t="e">
        <f>F32*Оглавление!$C$5+'Капоты, прицепы'!#REF!</f>
        <v>#REF!</v>
      </c>
    </row>
    <row r="82" spans="1:6" ht="26.4">
      <c r="A82" s="619" t="s">
        <v>1371</v>
      </c>
      <c r="B82" s="70">
        <v>120</v>
      </c>
      <c r="C82" s="71" t="s">
        <v>1248</v>
      </c>
      <c r="D82" s="618">
        <f>D33*Оглавление!$D$5+'Капоты, прицепы'!$G$27</f>
        <v>1174200</v>
      </c>
      <c r="E82" s="614">
        <f>E33*Оглавление!$D$5+'Капоты, прицепы'!$G$27</f>
        <v>1247910</v>
      </c>
      <c r="F82" s="620" t="e">
        <f>F33*Оглавление!$C$5+'Капоты, прицепы'!#REF!</f>
        <v>#REF!</v>
      </c>
    </row>
    <row r="83" spans="1:6" ht="26.4">
      <c r="A83" s="619" t="s">
        <v>1372</v>
      </c>
      <c r="B83" s="70">
        <v>150</v>
      </c>
      <c r="C83" s="71" t="s">
        <v>1248</v>
      </c>
      <c r="D83" s="618">
        <f>D34*Оглавление!$D$5+'Капоты, прицепы'!$G$29</f>
        <v>1540325</v>
      </c>
      <c r="E83" s="614">
        <f>E34*Оглавление!$D$5+'Капоты, прицепы'!$G$29</f>
        <v>1621315</v>
      </c>
      <c r="F83" s="620" t="e">
        <f>F34*Оглавление!$C$5+'Капоты, прицепы'!#REF!</f>
        <v>#REF!</v>
      </c>
    </row>
    <row r="84" spans="1:6" ht="26.4">
      <c r="A84" s="619" t="s">
        <v>1373</v>
      </c>
      <c r="B84" s="70">
        <v>160</v>
      </c>
      <c r="C84" s="71" t="s">
        <v>1248</v>
      </c>
      <c r="D84" s="618">
        <f>D35*Оглавление!$D$5+'Капоты, прицепы'!$G$29</f>
        <v>1892950</v>
      </c>
      <c r="E84" s="614">
        <f>E35*Оглавление!$D$5+'Капоты, прицепы'!$G$29</f>
        <v>1973940</v>
      </c>
      <c r="F84" s="620" t="e">
        <f>F35*Оглавление!$C$5+'Капоты, прицепы'!#REF!</f>
        <v>#REF!</v>
      </c>
    </row>
    <row r="85" spans="1:6" ht="26.4">
      <c r="A85" s="619" t="s">
        <v>1374</v>
      </c>
      <c r="B85" s="70">
        <v>200</v>
      </c>
      <c r="C85" s="71" t="s">
        <v>1248</v>
      </c>
      <c r="D85" s="618">
        <f>D36*Оглавление!$D$5+'Капоты, прицепы'!G31</f>
        <v>1999550</v>
      </c>
      <c r="E85" s="614">
        <f>E36*Оглавление!$D$5+'Капоты, прицепы'!G31</f>
        <v>2102380</v>
      </c>
      <c r="F85" s="620" t="e">
        <f>F36*Оглавление!$C$5+'Капоты, прицепы'!#REF!</f>
        <v>#REF!</v>
      </c>
    </row>
  </sheetData>
  <sheetProtection selectLockedCells="1" selectUnlockedCells="1"/>
  <pageMargins left="0.47222222222222221" right="0.39374999999999999" top="0.51180555555555551" bottom="0.43263888888888891" header="0.19652777777777777" footer="0.2361111111111111"/>
  <pageSetup paperSize="9" scale="36" orientation="landscape" useFirstPageNumber="1" horizontalDpi="300" verticalDpi="300" r:id="rId1"/>
  <headerFooter alignWithMargins="0">
    <oddHeader>&amp;R&amp;D</oddHeader>
    <oddFooter>&amp;Rстр.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0"/>
  <sheetViews>
    <sheetView zoomScale="80" zoomScaleNormal="80" zoomScaleSheetLayoutView="90" workbookViewId="0">
      <selection activeCell="I5" sqref="I5"/>
    </sheetView>
  </sheetViews>
  <sheetFormatPr defaultColWidth="17.109375" defaultRowHeight="162.44999999999999" customHeight="1"/>
  <cols>
    <col min="1" max="1" width="36.88671875" style="11" customWidth="1"/>
    <col min="2" max="2" width="11.88671875" style="10" customWidth="1"/>
    <col min="3" max="3" width="20.109375" style="57" customWidth="1"/>
    <col min="4" max="4" width="10" style="10" hidden="1" customWidth="1"/>
    <col min="5" max="5" width="10.6640625" style="10" customWidth="1"/>
    <col min="6" max="6" width="11.5546875" style="34" hidden="1" customWidth="1"/>
    <col min="7" max="7" width="11.5546875" style="34" customWidth="1"/>
    <col min="8" max="8" width="19.33203125" style="34" customWidth="1"/>
    <col min="9" max="9" width="12.44140625" style="34" customWidth="1"/>
    <col min="10" max="10" width="13.44140625" style="34" customWidth="1"/>
    <col min="11" max="11" width="24" style="34" customWidth="1"/>
    <col min="12" max="12" width="9.44140625" style="34" customWidth="1"/>
    <col min="13" max="13" width="8.109375" style="34" customWidth="1"/>
    <col min="14" max="14" width="17.6640625" style="34" customWidth="1"/>
    <col min="15" max="15" width="8.109375" style="34" customWidth="1"/>
    <col min="16" max="208" width="16.6640625" style="34" customWidth="1"/>
    <col min="209" max="231" width="16.6640625" style="12" customWidth="1"/>
  </cols>
  <sheetData>
    <row r="1" spans="1:246" s="34" customFormat="1" ht="32.4" customHeight="1">
      <c r="A1" s="59" t="s">
        <v>143</v>
      </c>
      <c r="B1" s="60"/>
      <c r="C1" s="57"/>
      <c r="D1" s="10"/>
      <c r="E1" s="10"/>
      <c r="H1" s="58"/>
      <c r="I1" s="58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</row>
    <row r="2" spans="1:246" s="16" customFormat="1" ht="14.1" customHeight="1" thickBot="1">
      <c r="A2" s="13" t="s">
        <v>100</v>
      </c>
      <c r="B2" s="13"/>
      <c r="C2" s="13"/>
      <c r="D2" s="13"/>
      <c r="E2" s="13"/>
      <c r="F2" s="13"/>
      <c r="G2" s="13"/>
      <c r="H2" s="13"/>
      <c r="I2" s="13"/>
      <c r="J2" s="14"/>
      <c r="K2" s="14"/>
      <c r="L2" s="15"/>
      <c r="M2" s="15"/>
      <c r="HS2" s="12"/>
      <c r="HT2" s="12"/>
      <c r="HU2" s="12"/>
      <c r="HV2" s="12"/>
      <c r="HW2" s="12"/>
    </row>
    <row r="3" spans="1:246" s="63" customFormat="1" ht="34.5" customHeight="1" thickBot="1">
      <c r="A3" s="61" t="s">
        <v>17</v>
      </c>
      <c r="B3" s="61" t="s">
        <v>18</v>
      </c>
      <c r="C3" s="61" t="s">
        <v>101</v>
      </c>
      <c r="D3" s="61" t="s">
        <v>103</v>
      </c>
      <c r="E3" s="61" t="s">
        <v>1318</v>
      </c>
      <c r="F3" s="61" t="s">
        <v>103</v>
      </c>
      <c r="G3" s="61" t="s">
        <v>1318</v>
      </c>
      <c r="H3" s="61" t="s">
        <v>104</v>
      </c>
      <c r="I3" s="61" t="s">
        <v>105</v>
      </c>
      <c r="J3" s="61" t="s">
        <v>106</v>
      </c>
      <c r="K3" s="61" t="s">
        <v>107</v>
      </c>
      <c r="L3" s="131" t="s">
        <v>108</v>
      </c>
      <c r="M3" s="61" t="s">
        <v>109</v>
      </c>
      <c r="N3" s="61" t="s">
        <v>110</v>
      </c>
      <c r="O3" s="132" t="s">
        <v>111</v>
      </c>
      <c r="HA3" s="12"/>
      <c r="HB3" s="12"/>
      <c r="HC3" s="12"/>
      <c r="HD3" s="12"/>
      <c r="HE3" s="12"/>
    </row>
    <row r="4" spans="1:246" s="34" customFormat="1" ht="12.9" customHeight="1">
      <c r="A4" s="133"/>
      <c r="B4" s="134"/>
      <c r="C4" s="135"/>
      <c r="D4" s="1005"/>
      <c r="E4" s="1005"/>
      <c r="F4" s="1005"/>
      <c r="G4" s="1005"/>
      <c r="H4" s="136"/>
      <c r="I4" s="136"/>
      <c r="J4" s="136"/>
      <c r="K4" s="136"/>
      <c r="L4" s="136"/>
      <c r="M4" s="136"/>
      <c r="N4" s="136"/>
      <c r="O4" s="109"/>
      <c r="HA4" s="12"/>
      <c r="HB4" s="12"/>
      <c r="HC4" s="12"/>
      <c r="HD4" s="12"/>
      <c r="HE4" s="12"/>
    </row>
    <row r="5" spans="1:246" s="34" customFormat="1" ht="16.5" customHeight="1">
      <c r="A5" s="75" t="s">
        <v>205</v>
      </c>
      <c r="B5" s="76">
        <v>250</v>
      </c>
      <c r="C5" s="77" t="s">
        <v>128</v>
      </c>
      <c r="D5" s="694">
        <v>29750</v>
      </c>
      <c r="E5" s="698">
        <f>D5*Оглавление!$D$5</f>
        <v>1933750</v>
      </c>
      <c r="F5" s="137">
        <v>31640</v>
      </c>
      <c r="G5" s="725">
        <f>F5*Оглавление!$D$5</f>
        <v>2056600</v>
      </c>
      <c r="H5" s="49" t="s">
        <v>1630</v>
      </c>
      <c r="I5" s="49" t="s">
        <v>117</v>
      </c>
      <c r="J5" s="64" t="s">
        <v>206</v>
      </c>
      <c r="K5" s="64" t="s">
        <v>119</v>
      </c>
      <c r="L5" s="82">
        <v>760</v>
      </c>
      <c r="M5" s="100">
        <v>49.1</v>
      </c>
      <c r="N5" s="499" t="s">
        <v>1628</v>
      </c>
      <c r="O5" s="49">
        <v>2600</v>
      </c>
      <c r="HA5" s="12"/>
      <c r="HB5" s="12"/>
      <c r="HC5" s="12"/>
      <c r="HD5" s="12"/>
      <c r="HE5" s="12"/>
    </row>
    <row r="6" spans="1:246" s="34" customFormat="1" ht="16.5" customHeight="1">
      <c r="A6" s="75" t="s">
        <v>207</v>
      </c>
      <c r="B6" s="76">
        <v>300</v>
      </c>
      <c r="C6" s="77" t="s">
        <v>128</v>
      </c>
      <c r="D6" s="695">
        <v>34750</v>
      </c>
      <c r="E6" s="698">
        <f>D6*Оглавление!$D$5</f>
        <v>2258750</v>
      </c>
      <c r="F6" s="139">
        <v>36640</v>
      </c>
      <c r="G6" s="725">
        <f>F6*Оглавление!$D$5</f>
        <v>2381600</v>
      </c>
      <c r="H6" s="49" t="s">
        <v>208</v>
      </c>
      <c r="I6" s="49" t="s">
        <v>117</v>
      </c>
      <c r="J6" s="64" t="s">
        <v>209</v>
      </c>
      <c r="K6" s="64" t="s">
        <v>119</v>
      </c>
      <c r="L6" s="381">
        <v>810</v>
      </c>
      <c r="M6" s="399">
        <v>64.8</v>
      </c>
      <c r="N6" s="500" t="s">
        <v>1032</v>
      </c>
      <c r="O6" s="378">
        <v>2600</v>
      </c>
      <c r="HA6" s="12"/>
      <c r="HB6" s="12"/>
      <c r="HC6" s="12"/>
      <c r="HD6" s="12"/>
      <c r="HE6" s="12"/>
    </row>
    <row r="7" spans="1:246" s="34" customFormat="1" ht="16.649999999999999" customHeight="1">
      <c r="A7" s="75" t="s">
        <v>210</v>
      </c>
      <c r="B7" s="76">
        <v>320</v>
      </c>
      <c r="C7" s="77" t="s">
        <v>128</v>
      </c>
      <c r="D7" s="695">
        <v>38880</v>
      </c>
      <c r="E7" s="698">
        <f>D7*Оглавление!$D$5</f>
        <v>2527200</v>
      </c>
      <c r="F7" s="139">
        <v>41330</v>
      </c>
      <c r="G7" s="725">
        <f>F7*Оглавление!$D$5</f>
        <v>2686450</v>
      </c>
      <c r="H7" s="49" t="s">
        <v>211</v>
      </c>
      <c r="I7" s="49" t="s">
        <v>117</v>
      </c>
      <c r="J7" s="64" t="s">
        <v>212</v>
      </c>
      <c r="K7" s="64" t="s">
        <v>119</v>
      </c>
      <c r="L7" s="400">
        <v>800</v>
      </c>
      <c r="M7" s="400">
        <v>66.3</v>
      </c>
      <c r="N7" s="501" t="s">
        <v>1696</v>
      </c>
      <c r="O7" s="401">
        <v>2650</v>
      </c>
      <c r="HA7" s="12"/>
      <c r="HB7" s="12"/>
      <c r="HC7" s="12"/>
      <c r="HD7" s="12"/>
      <c r="HE7" s="12"/>
    </row>
    <row r="8" spans="1:246" s="34" customFormat="1" ht="16.649999999999999" customHeight="1">
      <c r="A8" s="75" t="s">
        <v>213</v>
      </c>
      <c r="B8" s="76">
        <v>350</v>
      </c>
      <c r="C8" s="77" t="s">
        <v>128</v>
      </c>
      <c r="D8" s="695">
        <v>47040</v>
      </c>
      <c r="E8" s="698">
        <f>D8*Оглавление!$D$5</f>
        <v>3057600</v>
      </c>
      <c r="F8" s="139">
        <v>49490</v>
      </c>
      <c r="G8" s="725">
        <f>F8*Оглавление!$D$5</f>
        <v>3216850</v>
      </c>
      <c r="H8" s="49" t="s">
        <v>913</v>
      </c>
      <c r="I8" s="49" t="s">
        <v>117</v>
      </c>
      <c r="J8" s="380" t="s">
        <v>947</v>
      </c>
      <c r="K8" s="380" t="s">
        <v>119</v>
      </c>
      <c r="L8" s="84">
        <v>780</v>
      </c>
      <c r="M8" s="84">
        <v>64.099999999999994</v>
      </c>
      <c r="N8" s="502" t="s">
        <v>1033</v>
      </c>
      <c r="O8" s="95">
        <v>4500</v>
      </c>
      <c r="HA8" s="12"/>
      <c r="HB8" s="12"/>
      <c r="HC8" s="12"/>
      <c r="HD8" s="12"/>
      <c r="HE8" s="12"/>
    </row>
    <row r="9" spans="1:246" s="34" customFormat="1" ht="16.5" customHeight="1">
      <c r="A9" s="75" t="s">
        <v>214</v>
      </c>
      <c r="B9" s="76">
        <v>360</v>
      </c>
      <c r="C9" s="77" t="s">
        <v>128</v>
      </c>
      <c r="D9" s="695">
        <v>49250</v>
      </c>
      <c r="E9" s="698">
        <f>D9*Оглавление!$D$5</f>
        <v>3201250</v>
      </c>
      <c r="F9" s="139">
        <v>51700</v>
      </c>
      <c r="G9" s="725">
        <f>F9*Оглавление!$D$5</f>
        <v>3360500</v>
      </c>
      <c r="H9" s="49" t="s">
        <v>913</v>
      </c>
      <c r="I9" s="49" t="s">
        <v>117</v>
      </c>
      <c r="J9" s="141" t="s">
        <v>215</v>
      </c>
      <c r="K9" s="64" t="s">
        <v>119</v>
      </c>
      <c r="L9" s="84">
        <v>780</v>
      </c>
      <c r="M9" s="84">
        <v>65.900000000000006</v>
      </c>
      <c r="N9" s="502" t="s">
        <v>1033</v>
      </c>
      <c r="O9" s="95">
        <v>4600</v>
      </c>
      <c r="HA9" s="12"/>
      <c r="HB9" s="12"/>
      <c r="HC9" s="12"/>
      <c r="HD9" s="12"/>
      <c r="HE9" s="12"/>
    </row>
    <row r="10" spans="1:246" s="34" customFormat="1" ht="16.5" customHeight="1">
      <c r="A10" s="75" t="s">
        <v>216</v>
      </c>
      <c r="B10" s="76">
        <v>400</v>
      </c>
      <c r="C10" s="77" t="s">
        <v>128</v>
      </c>
      <c r="D10" s="740">
        <v>48000</v>
      </c>
      <c r="E10" s="698">
        <f>D10*Оглавление!$D$5</f>
        <v>3120000</v>
      </c>
      <c r="F10" s="139">
        <v>50250</v>
      </c>
      <c r="G10" s="725">
        <f>F10*Оглавление!$D$5</f>
        <v>3266250</v>
      </c>
      <c r="H10" s="49" t="s">
        <v>1865</v>
      </c>
      <c r="I10" s="49" t="s">
        <v>117</v>
      </c>
      <c r="J10" s="141" t="s">
        <v>217</v>
      </c>
      <c r="K10" s="64" t="s">
        <v>119</v>
      </c>
      <c r="L10" s="84">
        <v>1000</v>
      </c>
      <c r="M10" s="84">
        <v>74.400000000000006</v>
      </c>
      <c r="N10" s="502" t="s">
        <v>1695</v>
      </c>
      <c r="O10" s="95">
        <v>4050</v>
      </c>
      <c r="HA10" s="12"/>
      <c r="HB10" s="12"/>
      <c r="HC10" s="12"/>
      <c r="HD10" s="12"/>
      <c r="HE10" s="12"/>
    </row>
    <row r="11" spans="1:246" ht="16.5" customHeight="1">
      <c r="A11" s="75" t="s">
        <v>216</v>
      </c>
      <c r="B11" s="76">
        <v>400</v>
      </c>
      <c r="C11" s="77" t="s">
        <v>128</v>
      </c>
      <c r="D11" s="696">
        <v>50400</v>
      </c>
      <c r="E11" s="698">
        <f>D11*Оглавление!$D$5</f>
        <v>3276000</v>
      </c>
      <c r="F11" s="139">
        <v>52850</v>
      </c>
      <c r="G11" s="725">
        <f>F11*Оглавление!$D$5</f>
        <v>3435250</v>
      </c>
      <c r="H11" s="923" t="s">
        <v>1866</v>
      </c>
      <c r="I11" s="49" t="s">
        <v>117</v>
      </c>
      <c r="J11" s="142" t="s">
        <v>217</v>
      </c>
      <c r="K11" s="64" t="s">
        <v>119</v>
      </c>
      <c r="L11" s="84">
        <v>750</v>
      </c>
      <c r="M11" s="84">
        <v>73.3</v>
      </c>
      <c r="N11" s="502" t="s">
        <v>1852</v>
      </c>
      <c r="O11" s="95">
        <v>4520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</row>
    <row r="12" spans="1:246" s="34" customFormat="1" ht="15.75" customHeight="1">
      <c r="A12" s="143" t="s">
        <v>218</v>
      </c>
      <c r="B12" s="144">
        <v>450</v>
      </c>
      <c r="C12" s="77" t="s">
        <v>128</v>
      </c>
      <c r="D12" s="697">
        <v>52680</v>
      </c>
      <c r="E12" s="698">
        <v>2512200</v>
      </c>
      <c r="F12" s="137">
        <v>57461</v>
      </c>
      <c r="G12" s="725"/>
      <c r="H12" s="923" t="s">
        <v>1867</v>
      </c>
      <c r="I12" s="49" t="s">
        <v>117</v>
      </c>
      <c r="J12" s="142" t="s">
        <v>219</v>
      </c>
      <c r="K12" s="64" t="s">
        <v>119</v>
      </c>
      <c r="L12" s="84">
        <v>750</v>
      </c>
      <c r="M12" s="84">
        <v>82.4</v>
      </c>
      <c r="N12" s="502" t="s">
        <v>1852</v>
      </c>
      <c r="O12" s="95">
        <v>4900</v>
      </c>
      <c r="HA12" s="12"/>
      <c r="HB12" s="12"/>
      <c r="HC12" s="12"/>
      <c r="HD12" s="12"/>
      <c r="HE12" s="12"/>
    </row>
    <row r="13" spans="1:246" ht="16.649999999999999" customHeight="1">
      <c r="A13" s="75" t="s">
        <v>220</v>
      </c>
      <c r="B13" s="76">
        <v>500</v>
      </c>
      <c r="C13" s="77" t="s">
        <v>128</v>
      </c>
      <c r="D13" s="696">
        <v>62000</v>
      </c>
      <c r="E13" s="698">
        <f>D13*Оглавление!$D$5</f>
        <v>4030000</v>
      </c>
      <c r="F13" s="139">
        <v>66781</v>
      </c>
      <c r="G13" s="725">
        <f>F13*Оглавление!$D$5</f>
        <v>4340765</v>
      </c>
      <c r="H13" s="49" t="s">
        <v>221</v>
      </c>
      <c r="I13" s="49" t="s">
        <v>117</v>
      </c>
      <c r="J13" s="64" t="s">
        <v>222</v>
      </c>
      <c r="K13" s="64" t="s">
        <v>119</v>
      </c>
      <c r="L13" s="118">
        <v>1700</v>
      </c>
      <c r="M13" s="118">
        <v>92.9</v>
      </c>
      <c r="N13" s="503" t="s">
        <v>1760</v>
      </c>
      <c r="O13" s="145">
        <v>4650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</row>
    <row r="14" spans="1:246" ht="16.649999999999999" customHeight="1">
      <c r="A14" s="790" t="s">
        <v>220</v>
      </c>
      <c r="B14" s="76">
        <v>500</v>
      </c>
      <c r="C14" s="77" t="s">
        <v>128</v>
      </c>
      <c r="D14" s="696">
        <v>62000</v>
      </c>
      <c r="E14" s="698">
        <v>3121700</v>
      </c>
      <c r="F14" s="139">
        <v>66781</v>
      </c>
      <c r="G14" s="725"/>
      <c r="H14" s="49" t="s">
        <v>1795</v>
      </c>
      <c r="I14" s="49" t="s">
        <v>117</v>
      </c>
      <c r="J14" s="64" t="s">
        <v>222</v>
      </c>
      <c r="K14" s="64" t="s">
        <v>119</v>
      </c>
      <c r="L14" s="118">
        <v>800</v>
      </c>
      <c r="M14" s="118">
        <v>87.5</v>
      </c>
      <c r="N14" s="892" t="s">
        <v>1796</v>
      </c>
      <c r="O14" s="145">
        <v>5000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</row>
    <row r="15" spans="1:246" ht="16.649999999999999" customHeight="1">
      <c r="A15" s="143" t="s">
        <v>223</v>
      </c>
      <c r="B15" s="144">
        <v>550</v>
      </c>
      <c r="C15" s="77" t="s">
        <v>128</v>
      </c>
      <c r="D15" s="697">
        <v>69000</v>
      </c>
      <c r="E15" s="698">
        <f>D15*Оглавление!$D$5</f>
        <v>4485000</v>
      </c>
      <c r="F15" s="139">
        <v>76665</v>
      </c>
      <c r="G15" s="725">
        <f>F15*Оглавление!$D$5</f>
        <v>4983225</v>
      </c>
      <c r="H15" s="49" t="s">
        <v>938</v>
      </c>
      <c r="I15" s="49" t="s">
        <v>117</v>
      </c>
      <c r="J15" s="64" t="s">
        <v>224</v>
      </c>
      <c r="K15" s="64" t="s">
        <v>119</v>
      </c>
      <c r="L15" s="91">
        <v>1150</v>
      </c>
      <c r="M15" s="100">
        <v>106</v>
      </c>
      <c r="N15" s="499" t="s">
        <v>927</v>
      </c>
      <c r="O15" s="49">
        <v>4600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</row>
    <row r="16" spans="1:246" ht="16.5" customHeight="1">
      <c r="A16" s="143" t="s">
        <v>225</v>
      </c>
      <c r="B16" s="144">
        <v>580</v>
      </c>
      <c r="C16" s="77" t="s">
        <v>128</v>
      </c>
      <c r="D16" s="696">
        <v>72000</v>
      </c>
      <c r="E16" s="698">
        <f>D16*Оглавление!$D$5</f>
        <v>4680000</v>
      </c>
      <c r="F16" s="139">
        <v>79665</v>
      </c>
      <c r="G16" s="725">
        <f>F16*Оглавление!$D$5</f>
        <v>5178225</v>
      </c>
      <c r="H16" s="49" t="s">
        <v>226</v>
      </c>
      <c r="I16" s="49" t="s">
        <v>117</v>
      </c>
      <c r="J16" s="64" t="s">
        <v>227</v>
      </c>
      <c r="K16" s="64" t="s">
        <v>119</v>
      </c>
      <c r="L16" s="91">
        <v>1200</v>
      </c>
      <c r="M16" s="100">
        <v>111.8</v>
      </c>
      <c r="N16" s="499" t="s">
        <v>1034</v>
      </c>
      <c r="O16" s="49">
        <v>4600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</row>
    <row r="17" spans="1:229" ht="16.5" customHeight="1">
      <c r="A17" s="143" t="s">
        <v>228</v>
      </c>
      <c r="B17" s="144">
        <v>600</v>
      </c>
      <c r="C17" s="77" t="s">
        <v>128</v>
      </c>
      <c r="D17" s="697">
        <v>88000</v>
      </c>
      <c r="E17" s="698">
        <f>D17*Оглавление!$D$5</f>
        <v>5720000</v>
      </c>
      <c r="F17" s="139">
        <v>95665</v>
      </c>
      <c r="G17" s="725">
        <f>F17*Оглавление!$D$5</f>
        <v>6218225</v>
      </c>
      <c r="H17" s="49" t="s">
        <v>229</v>
      </c>
      <c r="I17" s="49" t="s">
        <v>117</v>
      </c>
      <c r="J17" s="64" t="s">
        <v>227</v>
      </c>
      <c r="K17" s="64" t="s">
        <v>119</v>
      </c>
      <c r="L17" s="91">
        <v>1352</v>
      </c>
      <c r="M17" s="100">
        <v>114.1</v>
      </c>
      <c r="N17" s="499" t="s">
        <v>1034</v>
      </c>
      <c r="O17" s="49">
        <v>4900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</row>
    <row r="18" spans="1:229" ht="16.649999999999999" customHeight="1">
      <c r="A18" s="143" t="s">
        <v>230</v>
      </c>
      <c r="B18" s="144">
        <v>640</v>
      </c>
      <c r="C18" s="77" t="s">
        <v>128</v>
      </c>
      <c r="D18" s="696">
        <v>94000</v>
      </c>
      <c r="E18" s="698">
        <f>D18*Оглавление!$D$5</f>
        <v>6110000</v>
      </c>
      <c r="F18" s="139">
        <v>101945</v>
      </c>
      <c r="G18" s="725">
        <f>F18*Оглавление!$D$5</f>
        <v>6626425</v>
      </c>
      <c r="H18" s="49" t="s">
        <v>229</v>
      </c>
      <c r="I18" s="49" t="s">
        <v>117</v>
      </c>
      <c r="J18" s="64" t="s">
        <v>231</v>
      </c>
      <c r="K18" s="64" t="s">
        <v>119</v>
      </c>
      <c r="L18" s="91">
        <v>1352</v>
      </c>
      <c r="M18" s="100">
        <v>121.7</v>
      </c>
      <c r="N18" s="499" t="s">
        <v>1034</v>
      </c>
      <c r="O18" s="49">
        <v>5000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</row>
    <row r="19" spans="1:229" s="34" customFormat="1" ht="16.649999999999999" customHeight="1">
      <c r="A19" s="143" t="s">
        <v>232</v>
      </c>
      <c r="B19" s="96">
        <v>720</v>
      </c>
      <c r="C19" s="77" t="s">
        <v>128</v>
      </c>
      <c r="D19" s="697">
        <v>104000</v>
      </c>
      <c r="E19" s="698">
        <f>D19*Оглавление!$D$5</f>
        <v>6760000</v>
      </c>
      <c r="F19" s="498">
        <v>111945</v>
      </c>
      <c r="G19" s="725">
        <f>F19*Оглавление!$D$5</f>
        <v>7276425</v>
      </c>
      <c r="H19" s="49" t="s">
        <v>233</v>
      </c>
      <c r="I19" s="49" t="s">
        <v>117</v>
      </c>
      <c r="J19" s="64" t="s">
        <v>234</v>
      </c>
      <c r="K19" s="64" t="s">
        <v>119</v>
      </c>
      <c r="L19" s="82">
        <v>1624</v>
      </c>
      <c r="M19" s="82">
        <v>143</v>
      </c>
      <c r="N19" s="48" t="s">
        <v>235</v>
      </c>
      <c r="O19" s="98">
        <v>5650</v>
      </c>
      <c r="HA19" s="12"/>
      <c r="HB19" s="12"/>
      <c r="HC19" s="12"/>
      <c r="HD19" s="12"/>
      <c r="HE19" s="12"/>
    </row>
    <row r="20" spans="1:229" s="34" customFormat="1" ht="16.649999999999999" customHeight="1">
      <c r="A20" s="143" t="s">
        <v>236</v>
      </c>
      <c r="B20" s="96">
        <v>760</v>
      </c>
      <c r="C20" s="77" t="s">
        <v>128</v>
      </c>
      <c r="D20" s="697">
        <v>108000</v>
      </c>
      <c r="E20" s="698">
        <f>D20*Оглавление!$D$5</f>
        <v>7020000</v>
      </c>
      <c r="F20" s="498">
        <v>115945</v>
      </c>
      <c r="G20" s="725">
        <f>F20*Оглавление!$D$5</f>
        <v>7536425</v>
      </c>
      <c r="H20" s="49" t="s">
        <v>233</v>
      </c>
      <c r="I20" s="49" t="s">
        <v>117</v>
      </c>
      <c r="J20" s="64" t="s">
        <v>237</v>
      </c>
      <c r="K20" s="64" t="s">
        <v>119</v>
      </c>
      <c r="L20" s="82">
        <v>1624</v>
      </c>
      <c r="M20" s="82">
        <v>152.30000000000001</v>
      </c>
      <c r="N20" s="48" t="s">
        <v>238</v>
      </c>
      <c r="O20" s="98">
        <v>5700</v>
      </c>
      <c r="HA20" s="12"/>
      <c r="HB20" s="12"/>
      <c r="HC20" s="12"/>
      <c r="HD20" s="12"/>
      <c r="HE20" s="12"/>
    </row>
    <row r="21" spans="1:229" s="34" customFormat="1" ht="16.649999999999999" customHeight="1">
      <c r="A21" s="143" t="s">
        <v>239</v>
      </c>
      <c r="B21" s="96">
        <v>800</v>
      </c>
      <c r="C21" s="77" t="s">
        <v>128</v>
      </c>
      <c r="D21" s="697">
        <v>139000</v>
      </c>
      <c r="E21" s="698">
        <f>D21*Оглавление!$D$5</f>
        <v>9035000</v>
      </c>
      <c r="F21" s="146">
        <v>150909</v>
      </c>
      <c r="G21" s="725">
        <f>F21*Оглавление!$D$5</f>
        <v>9809085</v>
      </c>
      <c r="H21" s="66" t="s">
        <v>240</v>
      </c>
      <c r="I21" s="49" t="s">
        <v>117</v>
      </c>
      <c r="J21" s="64" t="s">
        <v>241</v>
      </c>
      <c r="K21" s="64" t="s">
        <v>119</v>
      </c>
      <c r="L21" s="82" t="s">
        <v>187</v>
      </c>
      <c r="M21" s="82">
        <v>146</v>
      </c>
      <c r="N21" s="98" t="s">
        <v>242</v>
      </c>
      <c r="O21" s="98">
        <v>12000</v>
      </c>
      <c r="HA21" s="12"/>
      <c r="HB21" s="12"/>
      <c r="HC21" s="12"/>
      <c r="HD21" s="12"/>
      <c r="HE21" s="12"/>
    </row>
    <row r="22" spans="1:229" s="34" customFormat="1" ht="16.649999999999999" customHeight="1">
      <c r="A22" s="748" t="s">
        <v>243</v>
      </c>
      <c r="B22" s="749">
        <v>900</v>
      </c>
      <c r="C22" s="750" t="s">
        <v>128</v>
      </c>
      <c r="D22" s="751">
        <v>158000</v>
      </c>
      <c r="E22" s="698">
        <f>D22*Оглавление!$D$5</f>
        <v>10270000</v>
      </c>
      <c r="F22" s="752">
        <v>169909</v>
      </c>
      <c r="G22" s="725">
        <f>F22*Оглавление!$D$5</f>
        <v>11044085</v>
      </c>
      <c r="H22" s="753" t="s">
        <v>244</v>
      </c>
      <c r="I22" s="423" t="s">
        <v>117</v>
      </c>
      <c r="J22" s="422" t="s">
        <v>245</v>
      </c>
      <c r="K22" s="422" t="s">
        <v>119</v>
      </c>
      <c r="L22" s="736" t="s">
        <v>187</v>
      </c>
      <c r="M22" s="736">
        <v>164</v>
      </c>
      <c r="N22" s="754" t="s">
        <v>242</v>
      </c>
      <c r="O22" s="754">
        <v>13000</v>
      </c>
      <c r="HA22" s="12"/>
      <c r="HB22" s="12"/>
      <c r="HC22" s="12"/>
      <c r="HD22" s="12"/>
      <c r="HE22" s="12"/>
    </row>
    <row r="23" spans="1:229" s="34" customFormat="1" ht="12.9" customHeight="1">
      <c r="A23" s="147"/>
      <c r="B23" s="148"/>
      <c r="C23" s="149"/>
      <c r="D23" s="1006"/>
      <c r="E23" s="1006"/>
      <c r="F23" s="1006"/>
      <c r="G23" s="1006"/>
      <c r="H23" s="150"/>
      <c r="I23" s="106"/>
      <c r="J23" s="151"/>
      <c r="K23" s="152"/>
      <c r="L23" s="151"/>
      <c r="M23" s="151"/>
      <c r="N23" s="151"/>
      <c r="O23" s="151"/>
      <c r="HA23" s="12"/>
      <c r="HB23" s="12"/>
      <c r="HC23" s="12"/>
      <c r="HD23" s="12"/>
      <c r="HE23" s="12"/>
    </row>
    <row r="24" spans="1:229" s="34" customFormat="1" ht="13.5" customHeight="1">
      <c r="A24" s="75" t="s">
        <v>1375</v>
      </c>
      <c r="B24" s="76">
        <v>250</v>
      </c>
      <c r="C24" s="77" t="s">
        <v>134</v>
      </c>
      <c r="D24" s="497">
        <v>34750</v>
      </c>
      <c r="E24" s="497">
        <f>D24*Оглавление!$D$5</f>
        <v>2258750</v>
      </c>
      <c r="F24" s="137">
        <v>36640</v>
      </c>
      <c r="G24" s="725">
        <f>F24*Оглавление!$D$5</f>
        <v>2381600</v>
      </c>
      <c r="H24" s="49" t="s">
        <v>1630</v>
      </c>
      <c r="I24" s="49" t="s">
        <v>117</v>
      </c>
      <c r="J24" s="64" t="s">
        <v>206</v>
      </c>
      <c r="K24" s="64" t="s">
        <v>119</v>
      </c>
      <c r="L24" s="82">
        <v>750</v>
      </c>
      <c r="M24" s="100">
        <v>49.1</v>
      </c>
      <c r="N24" s="49" t="s">
        <v>1629</v>
      </c>
      <c r="O24" s="49">
        <v>3200</v>
      </c>
      <c r="HA24" s="12"/>
      <c r="HB24" s="12"/>
      <c r="HC24" s="12"/>
      <c r="HD24" s="12"/>
      <c r="HE24" s="12"/>
    </row>
    <row r="25" spans="1:229" s="34" customFormat="1" ht="13.5" customHeight="1">
      <c r="A25" s="75" t="s">
        <v>1376</v>
      </c>
      <c r="B25" s="76">
        <v>300</v>
      </c>
      <c r="C25" s="77" t="s">
        <v>134</v>
      </c>
      <c r="D25" s="504">
        <v>41280</v>
      </c>
      <c r="E25" s="497">
        <f>D25*Оглавление!$D$5</f>
        <v>2683200</v>
      </c>
      <c r="F25" s="153">
        <v>43170</v>
      </c>
      <c r="G25" s="725">
        <f>F25*Оглавление!$D$5</f>
        <v>2806050</v>
      </c>
      <c r="H25" s="49" t="s">
        <v>246</v>
      </c>
      <c r="I25" s="49" t="s">
        <v>117</v>
      </c>
      <c r="J25" s="64" t="s">
        <v>209</v>
      </c>
      <c r="K25" s="64" t="s">
        <v>119</v>
      </c>
      <c r="L25" s="381">
        <v>810</v>
      </c>
      <c r="M25" s="399">
        <v>64.8</v>
      </c>
      <c r="N25" s="49" t="s">
        <v>247</v>
      </c>
      <c r="O25" s="49">
        <v>3650</v>
      </c>
      <c r="HA25" s="12"/>
      <c r="HB25" s="12"/>
      <c r="HC25" s="12"/>
      <c r="HD25" s="12"/>
      <c r="HE25" s="12"/>
    </row>
    <row r="26" spans="1:229" s="34" customFormat="1" ht="13.35" customHeight="1">
      <c r="A26" s="75" t="s">
        <v>1377</v>
      </c>
      <c r="B26" s="76">
        <v>320</v>
      </c>
      <c r="C26" s="77" t="s">
        <v>134</v>
      </c>
      <c r="D26" s="504">
        <v>46200</v>
      </c>
      <c r="E26" s="497">
        <f>D26*Оглавление!$D$5</f>
        <v>3003000</v>
      </c>
      <c r="F26" s="153">
        <v>48650</v>
      </c>
      <c r="G26" s="725">
        <f>F26*Оглавление!$D$5</f>
        <v>3162250</v>
      </c>
      <c r="H26" s="49" t="s">
        <v>248</v>
      </c>
      <c r="I26" s="49" t="s">
        <v>117</v>
      </c>
      <c r="J26" s="64" t="s">
        <v>212</v>
      </c>
      <c r="K26" s="64" t="s">
        <v>119</v>
      </c>
      <c r="L26" s="400">
        <v>900</v>
      </c>
      <c r="M26" s="400">
        <v>66.3</v>
      </c>
      <c r="N26" s="140" t="s">
        <v>249</v>
      </c>
      <c r="O26" s="140">
        <v>4800</v>
      </c>
      <c r="HA26" s="12"/>
      <c r="HB26" s="12"/>
      <c r="HC26" s="12"/>
      <c r="HD26" s="12"/>
      <c r="HE26" s="12"/>
    </row>
    <row r="27" spans="1:229" s="34" customFormat="1" ht="13.5" customHeight="1">
      <c r="A27" s="75" t="s">
        <v>1378</v>
      </c>
      <c r="B27" s="76">
        <v>350</v>
      </c>
      <c r="C27" s="77" t="s">
        <v>134</v>
      </c>
      <c r="D27" s="504">
        <v>56100</v>
      </c>
      <c r="E27" s="497">
        <f>D27*Оглавление!$D$5</f>
        <v>3646500</v>
      </c>
      <c r="F27" s="153">
        <v>58550</v>
      </c>
      <c r="G27" s="725">
        <f>F27*Оглавление!$D$5</f>
        <v>3805750</v>
      </c>
      <c r="H27" s="66" t="s">
        <v>913</v>
      </c>
      <c r="I27" s="49" t="s">
        <v>117</v>
      </c>
      <c r="J27" s="380" t="s">
        <v>947</v>
      </c>
      <c r="K27" s="380" t="s">
        <v>119</v>
      </c>
      <c r="L27" s="84">
        <v>950</v>
      </c>
      <c r="M27" s="84">
        <v>64.099999999999994</v>
      </c>
      <c r="N27" s="48" t="s">
        <v>1063</v>
      </c>
      <c r="O27" s="49">
        <v>5500</v>
      </c>
      <c r="HA27" s="12"/>
      <c r="HB27" s="12"/>
      <c r="HC27" s="12"/>
      <c r="HD27" s="12"/>
      <c r="HE27" s="12"/>
    </row>
    <row r="28" spans="1:229" s="34" customFormat="1" ht="13.5" customHeight="1">
      <c r="A28" s="75" t="s">
        <v>1379</v>
      </c>
      <c r="B28" s="76">
        <v>360</v>
      </c>
      <c r="C28" s="77" t="s">
        <v>134</v>
      </c>
      <c r="D28" s="505">
        <v>57050</v>
      </c>
      <c r="E28" s="497">
        <f>D28*Оглавление!$D$5</f>
        <v>3708250</v>
      </c>
      <c r="F28" s="153">
        <v>59500</v>
      </c>
      <c r="G28" s="725">
        <f>F28*Оглавление!$D$5</f>
        <v>3867500</v>
      </c>
      <c r="H28" s="66" t="s">
        <v>913</v>
      </c>
      <c r="I28" s="49" t="s">
        <v>117</v>
      </c>
      <c r="J28" s="380" t="s">
        <v>947</v>
      </c>
      <c r="K28" s="380" t="s">
        <v>119</v>
      </c>
      <c r="L28" s="84">
        <v>950</v>
      </c>
      <c r="M28" s="84">
        <v>65.900000000000006</v>
      </c>
      <c r="N28" s="48" t="s">
        <v>1063</v>
      </c>
      <c r="O28" s="49">
        <v>5600</v>
      </c>
      <c r="HA28" s="12"/>
      <c r="HB28" s="12"/>
      <c r="HC28" s="12"/>
      <c r="HD28" s="12"/>
      <c r="HE28" s="12"/>
    </row>
    <row r="29" spans="1:229" s="34" customFormat="1" ht="13.5" customHeight="1">
      <c r="A29" s="75" t="s">
        <v>1380</v>
      </c>
      <c r="B29" s="76">
        <v>400</v>
      </c>
      <c r="C29" s="77" t="s">
        <v>134</v>
      </c>
      <c r="D29" s="504">
        <v>58200</v>
      </c>
      <c r="E29" s="497">
        <f>D29*Оглавление!$D$5</f>
        <v>3783000</v>
      </c>
      <c r="F29" s="153">
        <v>60650</v>
      </c>
      <c r="G29" s="725">
        <f>F29*Оглавление!$D$5</f>
        <v>3942250</v>
      </c>
      <c r="H29" s="923" t="s">
        <v>1857</v>
      </c>
      <c r="I29" s="49" t="s">
        <v>117</v>
      </c>
      <c r="J29" s="142" t="s">
        <v>217</v>
      </c>
      <c r="K29" s="64" t="s">
        <v>119</v>
      </c>
      <c r="L29" s="84">
        <v>950</v>
      </c>
      <c r="M29" s="84">
        <v>73.3</v>
      </c>
      <c r="N29" s="48" t="s">
        <v>1063</v>
      </c>
      <c r="O29" s="49">
        <v>5500</v>
      </c>
      <c r="HA29" s="12"/>
      <c r="HB29" s="12"/>
      <c r="HC29" s="12"/>
      <c r="HD29" s="12"/>
      <c r="HE29" s="12"/>
    </row>
    <row r="30" spans="1:229" s="34" customFormat="1" ht="13.5" customHeight="1">
      <c r="A30" s="143" t="s">
        <v>1381</v>
      </c>
      <c r="B30" s="118">
        <v>450</v>
      </c>
      <c r="C30" s="77" t="s">
        <v>134</v>
      </c>
      <c r="D30" s="497">
        <v>59900</v>
      </c>
      <c r="E30" s="497">
        <f>D30*Оглавление!$D$5</f>
        <v>3893500</v>
      </c>
      <c r="F30" s="153">
        <v>64681</v>
      </c>
      <c r="G30" s="725">
        <f>F30*Оглавление!$D$5</f>
        <v>4204265</v>
      </c>
      <c r="H30" s="923" t="s">
        <v>1858</v>
      </c>
      <c r="I30" s="49" t="s">
        <v>117</v>
      </c>
      <c r="J30" s="142" t="s">
        <v>219</v>
      </c>
      <c r="K30" s="64" t="s">
        <v>119</v>
      </c>
      <c r="L30" s="84">
        <v>995</v>
      </c>
      <c r="M30" s="84">
        <v>82.4</v>
      </c>
      <c r="N30" s="48" t="s">
        <v>1064</v>
      </c>
      <c r="O30" s="49">
        <v>5600</v>
      </c>
      <c r="HA30" s="12"/>
      <c r="HB30" s="12"/>
      <c r="HC30" s="12"/>
      <c r="HD30" s="12"/>
      <c r="HE30" s="12"/>
    </row>
    <row r="31" spans="1:229" s="34" customFormat="1" ht="13.5" customHeight="1">
      <c r="A31" s="75" t="s">
        <v>251</v>
      </c>
      <c r="B31" s="76">
        <v>500</v>
      </c>
      <c r="C31" s="77" t="s">
        <v>250</v>
      </c>
      <c r="D31" s="504">
        <v>75285.71428571429</v>
      </c>
      <c r="E31" s="497">
        <f>D31*Оглавление!$D$5</f>
        <v>4893571.4285714291</v>
      </c>
      <c r="F31" s="153">
        <v>80066.71428571429</v>
      </c>
      <c r="G31" s="725">
        <f>F31*Оглавление!$D$5</f>
        <v>5204336.4285714291</v>
      </c>
      <c r="H31" s="66" t="s">
        <v>221</v>
      </c>
      <c r="I31" s="49" t="s">
        <v>117</v>
      </c>
      <c r="J31" s="64" t="s">
        <v>222</v>
      </c>
      <c r="K31" s="64" t="s">
        <v>119</v>
      </c>
      <c r="L31" s="118">
        <v>1000</v>
      </c>
      <c r="M31" s="118">
        <v>92.9</v>
      </c>
      <c r="N31" s="499" t="s">
        <v>1797</v>
      </c>
      <c r="O31" s="49">
        <v>7100</v>
      </c>
      <c r="HA31" s="12"/>
      <c r="HB31" s="12"/>
      <c r="HC31" s="12"/>
      <c r="HD31" s="12"/>
      <c r="HE31" s="12"/>
    </row>
    <row r="32" spans="1:229" s="34" customFormat="1" ht="13.5" customHeight="1">
      <c r="A32" s="790" t="s">
        <v>251</v>
      </c>
      <c r="B32" s="76">
        <v>500</v>
      </c>
      <c r="C32" s="77" t="s">
        <v>250</v>
      </c>
      <c r="D32" s="504">
        <v>75285.71428571429</v>
      </c>
      <c r="E32" s="497">
        <f>D32*Оглавление!$D$5</f>
        <v>4893571.4285714291</v>
      </c>
      <c r="F32" s="153">
        <v>80066.71428571429</v>
      </c>
      <c r="G32" s="725">
        <f>F32*Оглавление!$D$5</f>
        <v>5204336.4285714291</v>
      </c>
      <c r="H32" s="49" t="s">
        <v>1795</v>
      </c>
      <c r="I32" s="49" t="s">
        <v>117</v>
      </c>
      <c r="J32" s="64" t="s">
        <v>222</v>
      </c>
      <c r="K32" s="64" t="s">
        <v>119</v>
      </c>
      <c r="L32" s="118">
        <v>800</v>
      </c>
      <c r="M32" s="118">
        <v>87.5</v>
      </c>
      <c r="N32" s="499" t="s">
        <v>1797</v>
      </c>
      <c r="O32" s="49">
        <v>8000</v>
      </c>
      <c r="HA32" s="12"/>
      <c r="HB32" s="12"/>
      <c r="HC32" s="12"/>
      <c r="HD32" s="12"/>
      <c r="HE32" s="12"/>
    </row>
    <row r="33" spans="1:213" s="34" customFormat="1" ht="13.5" customHeight="1">
      <c r="A33" s="143" t="s">
        <v>252</v>
      </c>
      <c r="B33" s="144">
        <v>550</v>
      </c>
      <c r="C33" s="77" t="s">
        <v>250</v>
      </c>
      <c r="D33" s="506">
        <v>82285.71428571429</v>
      </c>
      <c r="E33" s="497">
        <f>D33*Оглавление!$D$5</f>
        <v>5348571.4285714291</v>
      </c>
      <c r="F33" s="153">
        <v>89950.71428571429</v>
      </c>
      <c r="G33" s="725">
        <f>F33*Оглавление!$D$5</f>
        <v>5846796.4285714291</v>
      </c>
      <c r="H33" s="66" t="s">
        <v>938</v>
      </c>
      <c r="I33" s="49" t="s">
        <v>117</v>
      </c>
      <c r="J33" s="64" t="s">
        <v>224</v>
      </c>
      <c r="K33" s="64" t="s">
        <v>119</v>
      </c>
      <c r="L33" s="91">
        <v>1150</v>
      </c>
      <c r="M33" s="100">
        <v>106</v>
      </c>
      <c r="N33" s="499" t="s">
        <v>255</v>
      </c>
      <c r="O33" s="49">
        <v>7400</v>
      </c>
      <c r="HA33" s="12"/>
      <c r="HB33" s="12"/>
      <c r="HC33" s="12"/>
      <c r="HD33" s="12"/>
      <c r="HE33" s="12"/>
    </row>
    <row r="34" spans="1:213" s="34" customFormat="1" ht="13.5" customHeight="1">
      <c r="A34" s="143" t="s">
        <v>253</v>
      </c>
      <c r="B34" s="144">
        <v>580</v>
      </c>
      <c r="C34" s="77" t="s">
        <v>250</v>
      </c>
      <c r="D34" s="504">
        <v>85285.71428571429</v>
      </c>
      <c r="E34" s="497">
        <f>D34*Оглавление!$D$5</f>
        <v>5543571.4285714291</v>
      </c>
      <c r="F34" s="153">
        <v>92950.71428571429</v>
      </c>
      <c r="G34" s="725">
        <f>F34*Оглавление!$D$5</f>
        <v>6041796.4285714291</v>
      </c>
      <c r="H34" s="66" t="s">
        <v>254</v>
      </c>
      <c r="I34" s="49" t="s">
        <v>117</v>
      </c>
      <c r="J34" s="64" t="s">
        <v>227</v>
      </c>
      <c r="K34" s="64" t="s">
        <v>119</v>
      </c>
      <c r="L34" s="91">
        <v>1200</v>
      </c>
      <c r="M34" s="100">
        <v>111.8</v>
      </c>
      <c r="N34" s="508" t="s">
        <v>255</v>
      </c>
      <c r="O34" s="49">
        <v>7400</v>
      </c>
      <c r="HA34" s="12"/>
      <c r="HB34" s="12"/>
      <c r="HC34" s="12"/>
      <c r="HD34" s="12"/>
      <c r="HE34" s="12"/>
    </row>
    <row r="35" spans="1:213" s="34" customFormat="1" ht="13.5" customHeight="1">
      <c r="A35" s="143" t="s">
        <v>256</v>
      </c>
      <c r="B35" s="144">
        <v>600</v>
      </c>
      <c r="C35" s="77" t="s">
        <v>250</v>
      </c>
      <c r="D35" s="506">
        <v>101285.71428571429</v>
      </c>
      <c r="E35" s="497">
        <f>D35*Оглавление!$D$5</f>
        <v>6583571.4285714291</v>
      </c>
      <c r="F35" s="153">
        <v>108950.71428571429</v>
      </c>
      <c r="G35" s="725">
        <f>F35*Оглавление!$D$5</f>
        <v>7081796.4285714291</v>
      </c>
      <c r="H35" s="66" t="s">
        <v>229</v>
      </c>
      <c r="I35" s="49" t="s">
        <v>117</v>
      </c>
      <c r="J35" s="64" t="s">
        <v>227</v>
      </c>
      <c r="K35" s="64" t="s">
        <v>119</v>
      </c>
      <c r="L35" s="91">
        <v>1352</v>
      </c>
      <c r="M35" s="100">
        <v>114.1</v>
      </c>
      <c r="N35" s="49" t="s">
        <v>255</v>
      </c>
      <c r="O35" s="49">
        <v>7400</v>
      </c>
      <c r="HA35" s="12"/>
      <c r="HB35" s="12"/>
      <c r="HC35" s="12"/>
      <c r="HD35" s="12"/>
      <c r="HE35" s="12"/>
    </row>
    <row r="36" spans="1:213" s="34" customFormat="1" ht="13.5" customHeight="1">
      <c r="A36" s="143" t="s">
        <v>257</v>
      </c>
      <c r="B36" s="144">
        <v>640</v>
      </c>
      <c r="C36" s="77" t="s">
        <v>250</v>
      </c>
      <c r="D36" s="504">
        <v>107285.71428571429</v>
      </c>
      <c r="E36" s="497">
        <f>D36*Оглавление!$D$5</f>
        <v>6973571.4285714291</v>
      </c>
      <c r="F36" s="153">
        <v>115230.71428571429</v>
      </c>
      <c r="G36" s="725">
        <f>F36*Оглавление!$D$5</f>
        <v>7489996.4285714291</v>
      </c>
      <c r="H36" s="49" t="s">
        <v>229</v>
      </c>
      <c r="I36" s="49" t="s">
        <v>117</v>
      </c>
      <c r="J36" s="64" t="s">
        <v>231</v>
      </c>
      <c r="K36" s="64" t="s">
        <v>119</v>
      </c>
      <c r="L36" s="91">
        <v>1352</v>
      </c>
      <c r="M36" s="100">
        <v>121.7</v>
      </c>
      <c r="N36" s="49" t="s">
        <v>255</v>
      </c>
      <c r="O36" s="49">
        <v>7800</v>
      </c>
      <c r="HA36" s="12"/>
      <c r="HB36" s="12"/>
      <c r="HC36" s="12"/>
      <c r="HD36" s="12"/>
      <c r="HE36" s="12"/>
    </row>
    <row r="37" spans="1:213" s="34" customFormat="1" ht="13.35" customHeight="1">
      <c r="A37" s="143" t="s">
        <v>258</v>
      </c>
      <c r="B37" s="96">
        <v>720</v>
      </c>
      <c r="C37" s="77" t="s">
        <v>250</v>
      </c>
      <c r="D37" s="507">
        <v>117285.71428571429</v>
      </c>
      <c r="E37" s="497">
        <f>D37*Оглавление!$D$5</f>
        <v>7623571.4285714291</v>
      </c>
      <c r="F37" s="111">
        <v>125230.71428571429</v>
      </c>
      <c r="G37" s="725">
        <f>F37*Оглавление!$D$5</f>
        <v>8139996.4285714291</v>
      </c>
      <c r="H37" s="49" t="s">
        <v>233</v>
      </c>
      <c r="I37" s="49" t="s">
        <v>117</v>
      </c>
      <c r="J37" s="64" t="s">
        <v>234</v>
      </c>
      <c r="K37" s="64" t="s">
        <v>119</v>
      </c>
      <c r="L37" s="82">
        <v>1624</v>
      </c>
      <c r="M37" s="82">
        <v>143</v>
      </c>
      <c r="N37" s="49" t="s">
        <v>255</v>
      </c>
      <c r="O37" s="98">
        <v>8450</v>
      </c>
      <c r="HA37" s="12"/>
      <c r="HB37" s="12"/>
      <c r="HC37" s="12"/>
      <c r="HD37" s="12"/>
      <c r="HE37" s="12"/>
    </row>
    <row r="38" spans="1:213" s="34" customFormat="1" ht="13.35" customHeight="1">
      <c r="A38" s="143" t="s">
        <v>259</v>
      </c>
      <c r="B38" s="96">
        <v>760</v>
      </c>
      <c r="C38" s="77" t="s">
        <v>250</v>
      </c>
      <c r="D38" s="507">
        <v>121285.71428571429</v>
      </c>
      <c r="E38" s="497">
        <f>D38*Оглавление!$D$5</f>
        <v>7883571.4285714291</v>
      </c>
      <c r="F38" s="111">
        <v>129230.71428571429</v>
      </c>
      <c r="G38" s="725">
        <f>F38*Оглавление!$D$5</f>
        <v>8399996.4285714291</v>
      </c>
      <c r="H38" s="49" t="s">
        <v>233</v>
      </c>
      <c r="I38" s="49" t="s">
        <v>117</v>
      </c>
      <c r="J38" s="64" t="s">
        <v>237</v>
      </c>
      <c r="K38" s="64" t="s">
        <v>119</v>
      </c>
      <c r="L38" s="82">
        <v>1624</v>
      </c>
      <c r="M38" s="82">
        <v>152.30000000000001</v>
      </c>
      <c r="N38" s="49" t="s">
        <v>255</v>
      </c>
      <c r="O38" s="98">
        <v>8500</v>
      </c>
      <c r="HA38" s="12"/>
      <c r="HB38" s="12"/>
      <c r="HC38" s="12"/>
      <c r="HD38" s="12"/>
      <c r="HE38" s="12"/>
    </row>
    <row r="39" spans="1:213" ht="12.9" customHeight="1">
      <c r="H39" s="150"/>
    </row>
    <row r="40" spans="1:213" ht="13.2">
      <c r="E40" s="683" t="s">
        <v>1318</v>
      </c>
      <c r="G40" s="683" t="s">
        <v>1318</v>
      </c>
    </row>
    <row r="41" spans="1:213" ht="12.75" customHeight="1">
      <c r="A41" s="619" t="s">
        <v>1249</v>
      </c>
      <c r="B41" s="76">
        <v>250</v>
      </c>
      <c r="C41" s="71" t="s">
        <v>1182</v>
      </c>
      <c r="E41" s="618">
        <f>D5*Оглавление!$D$5+'Капоты, прицепы'!$E$12</f>
        <v>2009650</v>
      </c>
      <c r="G41" s="614">
        <f>F5*Оглавление!$D$5+'Капоты, прицепы'!$E$12</f>
        <v>2132500</v>
      </c>
    </row>
    <row r="42" spans="1:213" ht="12.75" customHeight="1">
      <c r="A42" s="619" t="s">
        <v>1250</v>
      </c>
      <c r="B42" s="76">
        <v>300</v>
      </c>
      <c r="C42" s="71" t="s">
        <v>1182</v>
      </c>
      <c r="E42" s="618">
        <f>D6*Оглавление!$D$5+'Капоты, прицепы'!$E$12</f>
        <v>2334650</v>
      </c>
      <c r="G42" s="614">
        <f>F6*Оглавление!$D$5+'Капоты, прицепы'!$E$12</f>
        <v>2457500</v>
      </c>
    </row>
    <row r="43" spans="1:213" ht="12.75" customHeight="1">
      <c r="A43" s="619" t="s">
        <v>1251</v>
      </c>
      <c r="B43" s="76">
        <v>320</v>
      </c>
      <c r="C43" s="71" t="s">
        <v>1182</v>
      </c>
      <c r="E43" s="618">
        <f>D7*Оглавление!$D$5+'Капоты, прицепы'!$E$12</f>
        <v>2603100</v>
      </c>
      <c r="G43" s="614">
        <f>F7*Оглавление!$D$5+'Капоты, прицепы'!$E$12</f>
        <v>2762350</v>
      </c>
    </row>
    <row r="44" spans="1:213" ht="12.75" customHeight="1">
      <c r="A44" s="619" t="s">
        <v>1252</v>
      </c>
      <c r="B44" s="76">
        <v>350</v>
      </c>
      <c r="C44" s="71" t="s">
        <v>1182</v>
      </c>
      <c r="E44" s="618">
        <f>D8*Оглавление!$D$5+'Капоты, прицепы'!$E$13</f>
        <v>3178600</v>
      </c>
      <c r="G44" s="614">
        <f>F8*Оглавление!$D$5+'Капоты, прицепы'!$E$13</f>
        <v>3337850</v>
      </c>
    </row>
    <row r="45" spans="1:213" ht="12.75" customHeight="1">
      <c r="A45" s="619" t="s">
        <v>1253</v>
      </c>
      <c r="B45" s="76">
        <v>360</v>
      </c>
      <c r="C45" s="71" t="s">
        <v>1182</v>
      </c>
      <c r="E45" s="618">
        <f>D9*Оглавление!$D$5+'Капоты, прицепы'!$E$13</f>
        <v>3322250</v>
      </c>
      <c r="G45" s="614">
        <f>F9*Оглавление!$D$5+'Капоты, прицепы'!$E$13</f>
        <v>3481500</v>
      </c>
    </row>
    <row r="46" spans="1:213" ht="12.75" customHeight="1">
      <c r="A46" s="619" t="s">
        <v>1254</v>
      </c>
      <c r="B46" s="76">
        <v>400</v>
      </c>
      <c r="C46" s="71" t="s">
        <v>1182</v>
      </c>
      <c r="E46" s="618">
        <f>D11*Оглавление!$D$5+'Капоты, прицепы'!$E$13</f>
        <v>3397000</v>
      </c>
      <c r="G46" s="614">
        <f>F11*Оглавление!$D$5+'Капоты, прицепы'!$E$13</f>
        <v>3556250</v>
      </c>
    </row>
    <row r="47" spans="1:213" ht="13.2">
      <c r="E47" s="165"/>
      <c r="G47" s="129"/>
    </row>
    <row r="48" spans="1:213" ht="26.4">
      <c r="A48" s="621" t="s">
        <v>1255</v>
      </c>
      <c r="B48" s="76">
        <v>250</v>
      </c>
      <c r="C48" s="71" t="s">
        <v>1233</v>
      </c>
      <c r="E48" s="618">
        <f>E41+'Капоты, прицепы'!$G$29</f>
        <v>2176850</v>
      </c>
      <c r="G48" s="614">
        <f>G41+'Капоты, прицепы'!$G$29</f>
        <v>2299700</v>
      </c>
    </row>
    <row r="49" spans="1:8" ht="26.4">
      <c r="A49" s="621" t="s">
        <v>1256</v>
      </c>
      <c r="B49" s="76">
        <v>300</v>
      </c>
      <c r="C49" s="71" t="s">
        <v>1233</v>
      </c>
      <c r="E49" s="618">
        <f>E42+'Капоты, прицепы'!G31</f>
        <v>2588950</v>
      </c>
      <c r="G49" s="614">
        <f>G42+'Капоты, прицепы'!G31</f>
        <v>2711800</v>
      </c>
      <c r="H49" s="129"/>
    </row>
    <row r="50" spans="1:8" ht="26.4">
      <c r="A50" s="621" t="s">
        <v>1257</v>
      </c>
      <c r="B50" s="76">
        <v>320</v>
      </c>
      <c r="C50" s="71" t="s">
        <v>1233</v>
      </c>
      <c r="E50" s="618">
        <f>E43+'Капоты, прицепы'!$G$31</f>
        <v>2857400</v>
      </c>
      <c r="G50" s="614">
        <f>G43+'Капоты, прицепы'!$G$31</f>
        <v>3016650</v>
      </c>
      <c r="H50" s="129"/>
    </row>
    <row r="51" spans="1:8" ht="26.4">
      <c r="A51" s="621" t="s">
        <v>1258</v>
      </c>
      <c r="B51" s="76">
        <v>350</v>
      </c>
      <c r="C51" s="71" t="s">
        <v>1233</v>
      </c>
      <c r="E51" s="618">
        <f>E44+'Капоты, прицепы'!G33</f>
        <v>3589500</v>
      </c>
      <c r="G51" s="614">
        <f>G44+'Капоты, прицепы'!G33</f>
        <v>3748750</v>
      </c>
    </row>
    <row r="52" spans="1:8" ht="26.4">
      <c r="A52" s="621" t="s">
        <v>1259</v>
      </c>
      <c r="B52" s="76">
        <v>360</v>
      </c>
      <c r="C52" s="71" t="s">
        <v>1233</v>
      </c>
      <c r="E52" s="618">
        <f>E45+'Капоты, прицепы'!G33</f>
        <v>3733150</v>
      </c>
      <c r="G52" s="614">
        <f>G45+'Капоты, прицепы'!G33</f>
        <v>3892400</v>
      </c>
    </row>
    <row r="53" spans="1:8" ht="26.4">
      <c r="A53" s="621" t="s">
        <v>1260</v>
      </c>
      <c r="B53" s="76">
        <v>400</v>
      </c>
      <c r="C53" s="71" t="s">
        <v>1233</v>
      </c>
      <c r="E53" s="618">
        <f>E46+'Капоты, прицепы'!G33</f>
        <v>3807900</v>
      </c>
      <c r="G53" s="614">
        <f>G46+'Капоты, прицепы'!G33</f>
        <v>3967150</v>
      </c>
    </row>
    <row r="54" spans="1:8" ht="13.2">
      <c r="E54" s="165"/>
      <c r="G54" s="129"/>
    </row>
    <row r="55" spans="1:8" ht="13.2">
      <c r="A55" s="619" t="s">
        <v>1382</v>
      </c>
      <c r="B55" s="70">
        <v>250</v>
      </c>
      <c r="C55" s="71" t="s">
        <v>1248</v>
      </c>
      <c r="E55" s="618">
        <f>E24+'Капоты, прицепы'!G31</f>
        <v>2513050</v>
      </c>
      <c r="G55" s="614">
        <f>G24+'Капоты, прицепы'!G31</f>
        <v>2635900</v>
      </c>
    </row>
    <row r="56" spans="1:8" ht="13.2">
      <c r="A56" s="619" t="s">
        <v>1383</v>
      </c>
      <c r="B56" s="76">
        <v>300</v>
      </c>
      <c r="C56" s="71" t="s">
        <v>1248</v>
      </c>
      <c r="E56" s="800">
        <f>E25+'Капоты, прицепы'!G33</f>
        <v>3094100</v>
      </c>
      <c r="G56" s="614">
        <f>G25+'Капоты, прицепы'!G33</f>
        <v>3216950</v>
      </c>
    </row>
    <row r="57" spans="1:8" ht="13.2">
      <c r="A57" s="619" t="s">
        <v>1384</v>
      </c>
      <c r="B57" s="76">
        <v>320</v>
      </c>
      <c r="C57" s="71" t="s">
        <v>1248</v>
      </c>
      <c r="E57" s="800">
        <f>E26+'Капоты, прицепы'!G33</f>
        <v>3413900</v>
      </c>
      <c r="G57" s="614">
        <f>G26+'Капоты, прицепы'!G33</f>
        <v>3573150</v>
      </c>
    </row>
    <row r="58" spans="1:8" ht="13.2">
      <c r="A58" s="619" t="s">
        <v>1385</v>
      </c>
      <c r="B58" s="76">
        <v>350</v>
      </c>
      <c r="C58" s="71" t="s">
        <v>1248</v>
      </c>
      <c r="E58" s="800">
        <f>E27+'Капоты, прицепы'!G33</f>
        <v>4057400</v>
      </c>
      <c r="G58" s="614">
        <f>G27+'Капоты, прицепы'!G33</f>
        <v>4216650</v>
      </c>
    </row>
    <row r="59" spans="1:8" ht="13.2">
      <c r="A59" s="619" t="s">
        <v>1386</v>
      </c>
      <c r="B59" s="76">
        <v>360</v>
      </c>
      <c r="C59" s="71" t="s">
        <v>1248</v>
      </c>
      <c r="E59" s="800">
        <f>E28+'Капоты, прицепы'!G33</f>
        <v>4119150</v>
      </c>
      <c r="G59" s="614">
        <f>G28+'Капоты, прицепы'!G33</f>
        <v>4278400</v>
      </c>
    </row>
    <row r="60" spans="1:8" ht="13.2">
      <c r="A60" s="619" t="s">
        <v>1387</v>
      </c>
      <c r="B60" s="76">
        <v>400</v>
      </c>
      <c r="C60" s="71" t="s">
        <v>1248</v>
      </c>
      <c r="E60" s="800">
        <f>E29+'Капоты, прицепы'!G33</f>
        <v>4193900</v>
      </c>
      <c r="G60" s="614">
        <f>G29+'Капоты, прицепы'!G33</f>
        <v>4353150</v>
      </c>
    </row>
    <row r="61" spans="1:8" ht="13.2">
      <c r="A61" s="619" t="s">
        <v>1388</v>
      </c>
      <c r="B61" s="118">
        <v>450</v>
      </c>
      <c r="C61" s="71" t="s">
        <v>1248</v>
      </c>
      <c r="E61" s="800">
        <f>E30+'Капоты, прицепы'!G33</f>
        <v>4304400</v>
      </c>
      <c r="G61" s="614">
        <f>G30+'Капоты, прицепы'!G33</f>
        <v>4615165</v>
      </c>
    </row>
    <row r="62" spans="1:8" ht="13.2">
      <c r="A62" s="619" t="s">
        <v>1321</v>
      </c>
      <c r="B62" s="76">
        <v>500</v>
      </c>
      <c r="C62" s="77" t="s">
        <v>1261</v>
      </c>
      <c r="E62" s="618">
        <f>D31*Оглавление!$D$5+'Капоты, прицепы'!$G$37</f>
        <v>5337971.4285714291</v>
      </c>
      <c r="G62" s="614">
        <f>F31*Оглавление!$D$5+'Капоты, прицепы'!$G$37</f>
        <v>5648736.4285714291</v>
      </c>
    </row>
    <row r="63" spans="1:8" ht="13.2">
      <c r="A63" s="619" t="s">
        <v>1322</v>
      </c>
      <c r="B63" s="144">
        <v>550</v>
      </c>
      <c r="C63" s="77" t="s">
        <v>1261</v>
      </c>
      <c r="E63" s="618">
        <f>D33*Оглавление!$D$5+'Капоты, прицепы'!$G$37</f>
        <v>5792971.4285714291</v>
      </c>
      <c r="G63" s="614">
        <f>F33*Оглавление!$D$5+'Капоты, прицепы'!$G$37</f>
        <v>6291196.4285714291</v>
      </c>
    </row>
    <row r="64" spans="1:8" ht="13.2">
      <c r="A64" s="619" t="s">
        <v>1323</v>
      </c>
      <c r="B64" s="144">
        <v>580</v>
      </c>
      <c r="C64" s="77" t="s">
        <v>1261</v>
      </c>
      <c r="E64" s="618">
        <f>D34*Оглавление!$D$5+'Капоты, прицепы'!$G$37</f>
        <v>5987971.4285714291</v>
      </c>
      <c r="G64" s="614">
        <f>F34*Оглавление!$D$5+'Капоты, прицепы'!$G$37</f>
        <v>6486196.4285714291</v>
      </c>
    </row>
    <row r="65" spans="1:7" ht="13.2">
      <c r="A65" s="619" t="s">
        <v>1324</v>
      </c>
      <c r="B65" s="144">
        <v>600</v>
      </c>
      <c r="C65" s="77" t="s">
        <v>1261</v>
      </c>
      <c r="E65" s="1010" t="s">
        <v>766</v>
      </c>
      <c r="G65" s="1007" t="s">
        <v>766</v>
      </c>
    </row>
    <row r="66" spans="1:7" ht="13.2">
      <c r="A66" s="619" t="s">
        <v>1325</v>
      </c>
      <c r="B66" s="144">
        <v>640</v>
      </c>
      <c r="C66" s="77" t="s">
        <v>1261</v>
      </c>
      <c r="D66" s="692"/>
      <c r="E66" s="1010"/>
      <c r="F66" s="690"/>
      <c r="G66" s="1008"/>
    </row>
    <row r="67" spans="1:7" ht="13.2">
      <c r="A67" s="619" t="s">
        <v>1326</v>
      </c>
      <c r="B67" s="96">
        <v>720</v>
      </c>
      <c r="C67" s="77" t="s">
        <v>1261</v>
      </c>
      <c r="D67" s="692"/>
      <c r="E67" s="1010"/>
      <c r="F67" s="690"/>
      <c r="G67" s="1008"/>
    </row>
    <row r="68" spans="1:7" ht="13.2">
      <c r="A68" s="619" t="s">
        <v>1327</v>
      </c>
      <c r="B68" s="96">
        <v>760</v>
      </c>
      <c r="C68" s="77" t="s">
        <v>1261</v>
      </c>
      <c r="D68" s="693"/>
      <c r="E68" s="1010"/>
      <c r="F68" s="691"/>
      <c r="G68" s="1009"/>
    </row>
    <row r="69" spans="1:7" ht="13.2"/>
    <row r="70" spans="1:7" ht="13.2"/>
  </sheetData>
  <sheetProtection selectLockedCells="1" selectUnlockedCells="1"/>
  <mergeCells count="6">
    <mergeCell ref="D4:E4"/>
    <mergeCell ref="F4:G4"/>
    <mergeCell ref="D23:E23"/>
    <mergeCell ref="F23:G23"/>
    <mergeCell ref="G65:G68"/>
    <mergeCell ref="E65:E68"/>
  </mergeCells>
  <pageMargins left="0.47222222222222221" right="0.39374999999999999" top="0.51180555555555551" bottom="0.43263888888888891" header="0.19652777777777777" footer="0.2361111111111111"/>
  <pageSetup paperSize="9" orientation="landscape" useFirstPageNumber="1" horizontalDpi="300" verticalDpi="300" r:id="rId1"/>
  <headerFooter alignWithMargins="0">
    <oddHeader>&amp;R&amp;D</oddHeader>
    <oddFooter>&amp;Rстр.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G118"/>
  <sheetViews>
    <sheetView zoomScale="80" zoomScaleNormal="80" workbookViewId="0">
      <selection activeCell="J1" sqref="J1"/>
    </sheetView>
  </sheetViews>
  <sheetFormatPr defaultColWidth="2.5546875" defaultRowHeight="159.6" customHeight="1"/>
  <cols>
    <col min="1" max="1" width="38.44140625" style="11" customWidth="1"/>
    <col min="2" max="2" width="10.44140625" style="11" customWidth="1"/>
    <col min="3" max="3" width="19.33203125" style="57" customWidth="1"/>
    <col min="4" max="4" width="11.44140625" style="57" customWidth="1"/>
    <col min="5" max="5" width="13.109375" style="10" hidden="1" customWidth="1"/>
    <col min="6" max="6" width="13.109375" style="10" customWidth="1"/>
    <col min="7" max="7" width="11.109375" style="34" hidden="1" customWidth="1"/>
    <col min="8" max="8" width="11.109375" style="34" customWidth="1"/>
    <col min="9" max="9" width="13.88671875" style="34" customWidth="1"/>
    <col min="10" max="10" width="14.6640625" style="34" customWidth="1"/>
    <col min="11" max="11" width="12.109375" style="34" bestFit="1" customWidth="1"/>
    <col min="12" max="12" width="12.5546875" style="34" customWidth="1"/>
    <col min="13" max="13" width="11.5546875" style="34" customWidth="1"/>
    <col min="14" max="14" width="9.88671875" style="34" customWidth="1"/>
    <col min="15" max="15" width="24.44140625" style="34" customWidth="1"/>
    <col min="16" max="230" width="16.6640625" style="34" customWidth="1"/>
    <col min="231" max="241" width="16.6640625" style="12" customWidth="1"/>
    <col min="242" max="16384" width="2.5546875" style="12"/>
  </cols>
  <sheetData>
    <row r="1" spans="1:235" ht="25.5" customHeight="1">
      <c r="A1" s="59" t="s">
        <v>260</v>
      </c>
      <c r="B1" s="60"/>
      <c r="HV1" s="12"/>
    </row>
    <row r="2" spans="1:235" s="16" customFormat="1" ht="23.25" customHeight="1">
      <c r="A2" s="13" t="s">
        <v>100</v>
      </c>
      <c r="B2" s="13"/>
      <c r="C2" s="13"/>
      <c r="D2" s="13"/>
      <c r="E2" s="13"/>
      <c r="F2" s="13"/>
      <c r="G2" s="13"/>
      <c r="H2" s="13"/>
      <c r="I2" s="14"/>
      <c r="J2" s="14"/>
      <c r="K2" s="15"/>
      <c r="L2" s="15"/>
      <c r="HR2" s="12"/>
      <c r="HS2" s="12"/>
      <c r="HT2" s="12"/>
      <c r="HU2" s="12"/>
      <c r="HV2" s="12"/>
    </row>
    <row r="3" spans="1:235" s="63" customFormat="1" ht="37.35" customHeight="1">
      <c r="A3" s="27" t="s">
        <v>17</v>
      </c>
      <c r="B3" s="27" t="s">
        <v>18</v>
      </c>
      <c r="C3" s="27" t="s">
        <v>101</v>
      </c>
      <c r="D3" s="27" t="s">
        <v>102</v>
      </c>
      <c r="E3" s="27" t="s">
        <v>103</v>
      </c>
      <c r="F3" s="27" t="s">
        <v>1318</v>
      </c>
      <c r="G3" s="27" t="s">
        <v>103</v>
      </c>
      <c r="H3" s="27" t="s">
        <v>1318</v>
      </c>
      <c r="I3" s="27" t="s">
        <v>104</v>
      </c>
      <c r="J3" s="27" t="s">
        <v>105</v>
      </c>
      <c r="K3" s="27" t="s">
        <v>106</v>
      </c>
      <c r="L3" s="27" t="s">
        <v>107</v>
      </c>
      <c r="M3" s="27" t="s">
        <v>108</v>
      </c>
      <c r="N3" s="27" t="s">
        <v>109</v>
      </c>
      <c r="O3" s="27" t="s">
        <v>110</v>
      </c>
      <c r="P3" s="27" t="s">
        <v>111</v>
      </c>
      <c r="HW3" s="12"/>
      <c r="HX3" s="12"/>
      <c r="HY3" s="12"/>
      <c r="HZ3" s="12"/>
      <c r="IA3" s="12"/>
    </row>
    <row r="4" spans="1:235" ht="12.9" customHeight="1">
      <c r="A4" s="73"/>
      <c r="B4" s="73"/>
      <c r="D4" s="1011" t="s">
        <v>112</v>
      </c>
      <c r="E4" s="1012"/>
      <c r="F4" s="1012"/>
      <c r="G4" s="509"/>
      <c r="H4" s="509"/>
      <c r="I4" s="58"/>
      <c r="K4" s="58"/>
      <c r="P4" s="74"/>
    </row>
    <row r="5" spans="1:235" ht="13.35" customHeight="1">
      <c r="A5" s="69" t="s">
        <v>261</v>
      </c>
      <c r="B5" s="86">
        <v>36</v>
      </c>
      <c r="C5" s="87" t="s">
        <v>128</v>
      </c>
      <c r="D5" s="154" t="s">
        <v>262</v>
      </c>
      <c r="E5" s="79">
        <v>8880</v>
      </c>
      <c r="F5" s="79">
        <f>E5*Оглавление!$D$5</f>
        <v>577200</v>
      </c>
      <c r="G5" s="80">
        <v>9783</v>
      </c>
      <c r="H5" s="80">
        <f>G5*Оглавление!$D$5</f>
        <v>635895</v>
      </c>
      <c r="I5" s="64" t="s">
        <v>914</v>
      </c>
      <c r="J5" s="49" t="s">
        <v>117</v>
      </c>
      <c r="K5" s="90" t="s">
        <v>263</v>
      </c>
      <c r="L5" s="64" t="s">
        <v>119</v>
      </c>
      <c r="M5" s="155">
        <v>135</v>
      </c>
      <c r="N5" s="78">
        <v>6.3</v>
      </c>
      <c r="O5" s="65" t="s">
        <v>264</v>
      </c>
      <c r="P5" s="156">
        <v>980</v>
      </c>
    </row>
    <row r="6" spans="1:235" ht="13.35" customHeight="1">
      <c r="A6" s="69" t="s">
        <v>979</v>
      </c>
      <c r="B6" s="86">
        <v>45</v>
      </c>
      <c r="C6" s="87" t="s">
        <v>128</v>
      </c>
      <c r="D6" s="154" t="s">
        <v>980</v>
      </c>
      <c r="E6" s="79">
        <v>10020</v>
      </c>
      <c r="F6" s="79">
        <f>E6*Оглавление!$D$5</f>
        <v>651300</v>
      </c>
      <c r="G6" s="80">
        <v>10923</v>
      </c>
      <c r="H6" s="80">
        <f>G6*Оглавление!$D$5</f>
        <v>709995</v>
      </c>
      <c r="I6" s="64" t="s">
        <v>981</v>
      </c>
      <c r="J6" s="49" t="s">
        <v>117</v>
      </c>
      <c r="K6" s="90" t="s">
        <v>982</v>
      </c>
      <c r="L6" s="64" t="s">
        <v>119</v>
      </c>
      <c r="M6" s="155">
        <v>160</v>
      </c>
      <c r="N6" s="78">
        <v>7.8</v>
      </c>
      <c r="O6" s="65" t="s">
        <v>983</v>
      </c>
      <c r="P6" s="296">
        <v>1050</v>
      </c>
    </row>
    <row r="7" spans="1:235" ht="13.35" customHeight="1">
      <c r="A7" s="69" t="s">
        <v>265</v>
      </c>
      <c r="B7" s="86">
        <v>50</v>
      </c>
      <c r="C7" s="87" t="s">
        <v>128</v>
      </c>
      <c r="D7" s="154" t="s">
        <v>266</v>
      </c>
      <c r="E7" s="79">
        <v>10921.199999999999</v>
      </c>
      <c r="F7" s="79">
        <f>E7*Оглавление!$D$5</f>
        <v>709877.99999999988</v>
      </c>
      <c r="G7" s="80">
        <v>11824.199999999999</v>
      </c>
      <c r="H7" s="80">
        <f>G7*Оглавление!$D$5</f>
        <v>768572.99999999988</v>
      </c>
      <c r="I7" s="64" t="s">
        <v>267</v>
      </c>
      <c r="J7" s="49" t="s">
        <v>117</v>
      </c>
      <c r="K7" s="90" t="s">
        <v>156</v>
      </c>
      <c r="L7" s="64" t="s">
        <v>119</v>
      </c>
      <c r="M7" s="155">
        <v>230</v>
      </c>
      <c r="N7" s="78">
        <v>8.6999999999999993</v>
      </c>
      <c r="O7" s="371" t="s">
        <v>1708</v>
      </c>
      <c r="P7" s="156">
        <v>1211</v>
      </c>
    </row>
    <row r="8" spans="1:235" ht="12.75" customHeight="1">
      <c r="A8" s="794" t="s">
        <v>265</v>
      </c>
      <c r="B8" s="86">
        <v>50</v>
      </c>
      <c r="C8" s="87" t="s">
        <v>128</v>
      </c>
      <c r="D8" s="154" t="s">
        <v>1800</v>
      </c>
      <c r="E8" s="79">
        <v>10900</v>
      </c>
      <c r="F8" s="79">
        <f>E8*Оглавление!$D$5</f>
        <v>708500</v>
      </c>
      <c r="G8" s="80">
        <v>11803</v>
      </c>
      <c r="H8" s="80">
        <f>G8*Оглавление!$D$5</f>
        <v>767195</v>
      </c>
      <c r="I8" s="617" t="s">
        <v>1801</v>
      </c>
      <c r="J8" s="49" t="s">
        <v>117</v>
      </c>
      <c r="K8" s="90" t="s">
        <v>156</v>
      </c>
      <c r="L8" s="64" t="s">
        <v>119</v>
      </c>
      <c r="M8" s="155">
        <v>150</v>
      </c>
      <c r="N8" s="78">
        <v>9.4</v>
      </c>
      <c r="O8" s="371" t="s">
        <v>1802</v>
      </c>
      <c r="P8" s="156">
        <v>1100</v>
      </c>
    </row>
    <row r="9" spans="1:235" ht="13.35" customHeight="1">
      <c r="A9" s="69" t="s">
        <v>268</v>
      </c>
      <c r="B9" s="70">
        <v>60</v>
      </c>
      <c r="C9" s="87" t="s">
        <v>128</v>
      </c>
      <c r="D9" s="154" t="s">
        <v>269</v>
      </c>
      <c r="E9" s="79">
        <v>11640</v>
      </c>
      <c r="F9" s="79">
        <f>E9*Оглавление!$D$5</f>
        <v>756600</v>
      </c>
      <c r="G9" s="80">
        <v>12627</v>
      </c>
      <c r="H9" s="80">
        <f>G9*Оглавление!$D$5</f>
        <v>820755</v>
      </c>
      <c r="I9" s="64" t="s">
        <v>1803</v>
      </c>
      <c r="J9" s="49" t="s">
        <v>117</v>
      </c>
      <c r="K9" s="90" t="s">
        <v>161</v>
      </c>
      <c r="L9" s="64" t="s">
        <v>119</v>
      </c>
      <c r="M9" s="155">
        <v>225</v>
      </c>
      <c r="N9" s="78">
        <v>11</v>
      </c>
      <c r="O9" s="371" t="s">
        <v>1823</v>
      </c>
      <c r="P9" s="157">
        <v>1100</v>
      </c>
    </row>
    <row r="10" spans="1:235" ht="13.35" customHeight="1">
      <c r="A10" s="69" t="s">
        <v>270</v>
      </c>
      <c r="B10" s="70">
        <v>80</v>
      </c>
      <c r="C10" s="87" t="s">
        <v>128</v>
      </c>
      <c r="D10" s="154" t="s">
        <v>271</v>
      </c>
      <c r="E10" s="79">
        <v>13320</v>
      </c>
      <c r="F10" s="79">
        <f>E10*Оглавление!$D$5</f>
        <v>865800</v>
      </c>
      <c r="G10" s="80">
        <v>14342</v>
      </c>
      <c r="H10" s="80">
        <f>G10*Оглавление!$D$5</f>
        <v>932230</v>
      </c>
      <c r="I10" s="64" t="s">
        <v>272</v>
      </c>
      <c r="J10" s="49" t="s">
        <v>117</v>
      </c>
      <c r="K10" s="90" t="s">
        <v>168</v>
      </c>
      <c r="L10" s="64" t="s">
        <v>119</v>
      </c>
      <c r="M10" s="155">
        <v>250</v>
      </c>
      <c r="N10" s="78">
        <v>13.9</v>
      </c>
      <c r="O10" s="371" t="s">
        <v>933</v>
      </c>
      <c r="P10" s="157">
        <v>1313</v>
      </c>
    </row>
    <row r="11" spans="1:235" ht="13.35" customHeight="1">
      <c r="A11" s="794" t="s">
        <v>270</v>
      </c>
      <c r="B11" s="70">
        <v>80</v>
      </c>
      <c r="C11" s="87" t="s">
        <v>128</v>
      </c>
      <c r="D11" s="154" t="s">
        <v>1804</v>
      </c>
      <c r="E11" s="79">
        <v>13200</v>
      </c>
      <c r="F11" s="79">
        <f>E11*Оглавление!$D$5</f>
        <v>858000</v>
      </c>
      <c r="G11" s="80">
        <v>14222</v>
      </c>
      <c r="H11" s="80">
        <f>G11*Оглавление!$D$5</f>
        <v>924430</v>
      </c>
      <c r="I11" s="617" t="s">
        <v>1819</v>
      </c>
      <c r="J11" s="49" t="s">
        <v>117</v>
      </c>
      <c r="K11" s="90" t="s">
        <v>168</v>
      </c>
      <c r="L11" s="64" t="s">
        <v>119</v>
      </c>
      <c r="M11" s="155">
        <v>260</v>
      </c>
      <c r="N11" s="78">
        <v>15</v>
      </c>
      <c r="O11" s="371" t="s">
        <v>1807</v>
      </c>
      <c r="P11" s="157">
        <v>1350</v>
      </c>
    </row>
    <row r="12" spans="1:235" ht="13.35" customHeight="1">
      <c r="A12" s="794" t="s">
        <v>1805</v>
      </c>
      <c r="B12" s="70">
        <v>90</v>
      </c>
      <c r="C12" s="87" t="s">
        <v>128</v>
      </c>
      <c r="D12" s="154" t="s">
        <v>1806</v>
      </c>
      <c r="E12" s="79">
        <v>14000</v>
      </c>
      <c r="F12" s="79">
        <f>E12*Оглавление!$D$5</f>
        <v>910000</v>
      </c>
      <c r="G12" s="80">
        <v>15134</v>
      </c>
      <c r="H12" s="80">
        <f>G12*Оглавление!$D$5</f>
        <v>983710</v>
      </c>
      <c r="I12" s="617" t="s">
        <v>1820</v>
      </c>
      <c r="J12" s="49" t="s">
        <v>117</v>
      </c>
      <c r="K12" s="90" t="s">
        <v>171</v>
      </c>
      <c r="L12" s="64" t="s">
        <v>119</v>
      </c>
      <c r="M12" s="155">
        <v>260</v>
      </c>
      <c r="N12" s="78">
        <v>18</v>
      </c>
      <c r="O12" s="371" t="s">
        <v>1807</v>
      </c>
      <c r="P12" s="157">
        <v>1400</v>
      </c>
    </row>
    <row r="13" spans="1:235" ht="13.35" customHeight="1">
      <c r="A13" s="69" t="s">
        <v>273</v>
      </c>
      <c r="B13" s="70">
        <v>100</v>
      </c>
      <c r="C13" s="87" t="s">
        <v>128</v>
      </c>
      <c r="D13" s="154" t="s">
        <v>274</v>
      </c>
      <c r="E13" s="79">
        <v>14880</v>
      </c>
      <c r="F13" s="79">
        <f>E13*Оглавление!$D$5</f>
        <v>967200</v>
      </c>
      <c r="G13" s="80">
        <v>16014</v>
      </c>
      <c r="H13" s="80">
        <f>G13*Оглавление!$D$5</f>
        <v>1040910</v>
      </c>
      <c r="I13" s="64" t="s">
        <v>275</v>
      </c>
      <c r="J13" s="49" t="s">
        <v>117</v>
      </c>
      <c r="K13" s="90" t="s">
        <v>175</v>
      </c>
      <c r="L13" s="64" t="s">
        <v>119</v>
      </c>
      <c r="M13" s="155">
        <v>250</v>
      </c>
      <c r="N13" s="84">
        <v>17.399999999999999</v>
      </c>
      <c r="O13" s="371" t="s">
        <v>1065</v>
      </c>
      <c r="P13" s="157">
        <v>1372</v>
      </c>
    </row>
    <row r="14" spans="1:235" ht="13.35" customHeight="1">
      <c r="A14" s="794" t="s">
        <v>273</v>
      </c>
      <c r="B14" s="70">
        <v>100</v>
      </c>
      <c r="C14" s="87" t="s">
        <v>128</v>
      </c>
      <c r="D14" s="154" t="s">
        <v>1808</v>
      </c>
      <c r="E14" s="79">
        <v>14800</v>
      </c>
      <c r="F14" s="79">
        <f>E14*Оглавление!$D$5</f>
        <v>962000</v>
      </c>
      <c r="G14" s="80">
        <v>15934</v>
      </c>
      <c r="H14" s="80">
        <f>G14*Оглавление!$D$5</f>
        <v>1035710</v>
      </c>
      <c r="I14" s="617" t="s">
        <v>1821</v>
      </c>
      <c r="J14" s="49" t="s">
        <v>117</v>
      </c>
      <c r="K14" s="90" t="s">
        <v>175</v>
      </c>
      <c r="L14" s="64" t="s">
        <v>119</v>
      </c>
      <c r="M14" s="155">
        <v>310</v>
      </c>
      <c r="N14" s="84">
        <v>19.600000000000001</v>
      </c>
      <c r="O14" s="371" t="s">
        <v>1809</v>
      </c>
      <c r="P14" s="157">
        <v>1500</v>
      </c>
    </row>
    <row r="15" spans="1:235" ht="13.35" customHeight="1">
      <c r="A15" s="69" t="s">
        <v>276</v>
      </c>
      <c r="B15" s="86">
        <v>120</v>
      </c>
      <c r="C15" s="87" t="s">
        <v>128</v>
      </c>
      <c r="D15" s="154" t="s">
        <v>277</v>
      </c>
      <c r="E15" s="79">
        <v>17400</v>
      </c>
      <c r="F15" s="79">
        <v>829980</v>
      </c>
      <c r="G15" s="80">
        <v>18534</v>
      </c>
      <c r="H15" s="80"/>
      <c r="I15" s="64" t="s">
        <v>278</v>
      </c>
      <c r="J15" s="49" t="s">
        <v>117</v>
      </c>
      <c r="K15" s="90" t="s">
        <v>180</v>
      </c>
      <c r="L15" s="64" t="s">
        <v>119</v>
      </c>
      <c r="M15" s="155">
        <v>370</v>
      </c>
      <c r="N15" s="84">
        <v>20.8</v>
      </c>
      <c r="O15" s="371" t="s">
        <v>934</v>
      </c>
      <c r="P15" s="157">
        <v>1614</v>
      </c>
    </row>
    <row r="16" spans="1:235" ht="13.35" customHeight="1">
      <c r="A16" s="69" t="s">
        <v>279</v>
      </c>
      <c r="B16" s="86">
        <v>150</v>
      </c>
      <c r="C16" s="87" t="s">
        <v>128</v>
      </c>
      <c r="D16" s="154" t="s">
        <v>280</v>
      </c>
      <c r="E16" s="79">
        <v>21000</v>
      </c>
      <c r="F16" s="79">
        <f>E16*Оглавление!$D$5</f>
        <v>1365000</v>
      </c>
      <c r="G16" s="80">
        <v>22246</v>
      </c>
      <c r="H16" s="80">
        <f>G16*Оглавление!$D$5</f>
        <v>1445990</v>
      </c>
      <c r="I16" s="64" t="s">
        <v>281</v>
      </c>
      <c r="J16" s="49" t="s">
        <v>117</v>
      </c>
      <c r="K16" s="90" t="s">
        <v>185</v>
      </c>
      <c r="L16" s="64" t="s">
        <v>119</v>
      </c>
      <c r="M16" s="155">
        <v>380</v>
      </c>
      <c r="N16" s="78">
        <v>26.1</v>
      </c>
      <c r="O16" s="371" t="s">
        <v>935</v>
      </c>
      <c r="P16" s="157">
        <v>1698</v>
      </c>
    </row>
    <row r="17" spans="1:241" ht="13.35" customHeight="1">
      <c r="A17" s="69" t="s">
        <v>282</v>
      </c>
      <c r="B17" s="70">
        <v>160</v>
      </c>
      <c r="C17" s="87" t="s">
        <v>128</v>
      </c>
      <c r="D17" s="154" t="s">
        <v>283</v>
      </c>
      <c r="E17" s="79">
        <v>23880</v>
      </c>
      <c r="F17" s="79">
        <f>E17*Оглавление!$D$5</f>
        <v>1552200</v>
      </c>
      <c r="G17" s="80">
        <v>25126</v>
      </c>
      <c r="H17" s="80">
        <f>G17*Оглавление!$D$5</f>
        <v>1633190</v>
      </c>
      <c r="I17" s="64" t="s">
        <v>284</v>
      </c>
      <c r="J17" s="49" t="s">
        <v>117</v>
      </c>
      <c r="K17" s="90" t="s">
        <v>189</v>
      </c>
      <c r="L17" s="64" t="s">
        <v>119</v>
      </c>
      <c r="M17" s="155">
        <v>400</v>
      </c>
      <c r="N17" s="78">
        <v>27.8</v>
      </c>
      <c r="O17" s="371" t="s">
        <v>1066</v>
      </c>
      <c r="P17" s="157">
        <v>1819</v>
      </c>
    </row>
    <row r="18" spans="1:241" ht="13.35" customHeight="1">
      <c r="A18" s="69" t="s">
        <v>285</v>
      </c>
      <c r="B18" s="86">
        <v>160</v>
      </c>
      <c r="C18" s="87" t="s">
        <v>128</v>
      </c>
      <c r="D18" s="88" t="s">
        <v>286</v>
      </c>
      <c r="E18" s="105">
        <v>25083.599999999999</v>
      </c>
      <c r="F18" s="79">
        <v>1196475</v>
      </c>
      <c r="G18" s="99">
        <v>26329.599999999999</v>
      </c>
      <c r="H18" s="80">
        <v>1249316</v>
      </c>
      <c r="I18" s="64" t="s">
        <v>287</v>
      </c>
      <c r="J18" s="49" t="s">
        <v>117</v>
      </c>
      <c r="K18" s="90" t="s">
        <v>189</v>
      </c>
      <c r="L18" s="64" t="s">
        <v>119</v>
      </c>
      <c r="M18" s="155">
        <v>580</v>
      </c>
      <c r="N18" s="114">
        <v>30.7</v>
      </c>
      <c r="O18" s="115" t="s">
        <v>288</v>
      </c>
      <c r="P18" s="439">
        <v>2240</v>
      </c>
    </row>
    <row r="19" spans="1:241" ht="13.35" customHeight="1">
      <c r="A19" s="69" t="s">
        <v>289</v>
      </c>
      <c r="B19" s="70">
        <v>200</v>
      </c>
      <c r="C19" s="87" t="s">
        <v>128</v>
      </c>
      <c r="D19" s="154" t="s">
        <v>290</v>
      </c>
      <c r="E19" s="79">
        <v>26280</v>
      </c>
      <c r="F19" s="79">
        <f>E19*Оглавление!$D$5</f>
        <v>1708200</v>
      </c>
      <c r="G19" s="80">
        <v>27862</v>
      </c>
      <c r="H19" s="80">
        <f>G19*Оглавление!$D$5</f>
        <v>1811030</v>
      </c>
      <c r="I19" s="64" t="s">
        <v>291</v>
      </c>
      <c r="J19" s="49" t="s">
        <v>117</v>
      </c>
      <c r="K19" s="90" t="s">
        <v>190</v>
      </c>
      <c r="L19" s="64" t="s">
        <v>119</v>
      </c>
      <c r="M19" s="155">
        <v>470</v>
      </c>
      <c r="N19" s="78">
        <v>34.9</v>
      </c>
      <c r="O19" s="371" t="s">
        <v>936</v>
      </c>
      <c r="P19" s="157">
        <v>2127</v>
      </c>
    </row>
    <row r="20" spans="1:241" ht="13.35" customHeight="1">
      <c r="A20" s="69" t="s">
        <v>292</v>
      </c>
      <c r="B20" s="70">
        <v>200</v>
      </c>
      <c r="C20" s="71" t="s">
        <v>128</v>
      </c>
      <c r="D20" s="86">
        <v>113409</v>
      </c>
      <c r="E20" s="103">
        <v>27057.599999999999</v>
      </c>
      <c r="F20" s="79">
        <f>E20*Оглавление!$D$5</f>
        <v>1758744</v>
      </c>
      <c r="G20" s="111">
        <v>28639.599999999999</v>
      </c>
      <c r="H20" s="80">
        <f>G20*Оглавление!$D$5</f>
        <v>1861574</v>
      </c>
      <c r="I20" s="64" t="s">
        <v>293</v>
      </c>
      <c r="J20" s="49" t="s">
        <v>117</v>
      </c>
      <c r="K20" s="94" t="s">
        <v>190</v>
      </c>
      <c r="L20" s="64" t="s">
        <v>119</v>
      </c>
      <c r="M20" s="155">
        <v>590</v>
      </c>
      <c r="N20" s="27">
        <v>35.799999999999997</v>
      </c>
      <c r="O20" s="29" t="s">
        <v>294</v>
      </c>
      <c r="P20" s="296">
        <v>2500</v>
      </c>
    </row>
    <row r="21" spans="1:241" ht="12.75" customHeight="1">
      <c r="A21" s="416" t="s">
        <v>295</v>
      </c>
      <c r="B21" s="76">
        <v>250</v>
      </c>
      <c r="C21" s="77" t="s">
        <v>128</v>
      </c>
      <c r="D21" s="138" t="s">
        <v>956</v>
      </c>
      <c r="E21" s="103">
        <v>31080</v>
      </c>
      <c r="F21" s="79">
        <f>E21*Оглавление!$D$5</f>
        <v>2020200</v>
      </c>
      <c r="G21" s="111">
        <v>32970</v>
      </c>
      <c r="H21" s="80">
        <f>G21*Оглавление!$D$5</f>
        <v>2143050</v>
      </c>
      <c r="I21" s="64" t="s">
        <v>960</v>
      </c>
      <c r="J21" s="49" t="s">
        <v>117</v>
      </c>
      <c r="K21" s="90" t="s">
        <v>206</v>
      </c>
      <c r="L21" s="413" t="s">
        <v>119</v>
      </c>
      <c r="M21" s="381">
        <v>535</v>
      </c>
      <c r="N21" s="399">
        <v>46.4</v>
      </c>
      <c r="O21" s="378" t="s">
        <v>961</v>
      </c>
      <c r="P21" s="440">
        <v>2400</v>
      </c>
    </row>
    <row r="22" spans="1:241" ht="13.35" customHeight="1">
      <c r="A22" s="416" t="s">
        <v>957</v>
      </c>
      <c r="B22" s="76">
        <v>260</v>
      </c>
      <c r="C22" s="77" t="s">
        <v>128</v>
      </c>
      <c r="D22" s="138" t="s">
        <v>958</v>
      </c>
      <c r="E22" s="103">
        <v>31920</v>
      </c>
      <c r="F22" s="79">
        <f>E22*Оглавление!$D$5</f>
        <v>2074800</v>
      </c>
      <c r="G22" s="111">
        <v>33810</v>
      </c>
      <c r="H22" s="80">
        <f>G22*Оглавление!$D$5</f>
        <v>2197650</v>
      </c>
      <c r="I22" s="64" t="s">
        <v>960</v>
      </c>
      <c r="J22" s="49" t="s">
        <v>117</v>
      </c>
      <c r="K22" s="90" t="s">
        <v>962</v>
      </c>
      <c r="L22" s="413" t="s">
        <v>119</v>
      </c>
      <c r="M22" s="381">
        <v>535</v>
      </c>
      <c r="N22" s="399">
        <v>48.2</v>
      </c>
      <c r="O22" s="378" t="s">
        <v>961</v>
      </c>
      <c r="P22" s="440">
        <v>2400</v>
      </c>
    </row>
    <row r="23" spans="1:241" ht="13.35" customHeight="1">
      <c r="A23" s="416" t="s">
        <v>296</v>
      </c>
      <c r="B23" s="76">
        <v>280</v>
      </c>
      <c r="C23" s="77" t="s">
        <v>128</v>
      </c>
      <c r="D23" s="138" t="s">
        <v>959</v>
      </c>
      <c r="E23" s="103">
        <v>33480</v>
      </c>
      <c r="F23" s="79">
        <v>1596996</v>
      </c>
      <c r="G23" s="111">
        <v>35370</v>
      </c>
      <c r="H23" s="80"/>
      <c r="I23" s="64" t="s">
        <v>960</v>
      </c>
      <c r="J23" s="49" t="s">
        <v>117</v>
      </c>
      <c r="K23" s="90" t="s">
        <v>297</v>
      </c>
      <c r="L23" s="413" t="s">
        <v>119</v>
      </c>
      <c r="M23" s="381">
        <v>535</v>
      </c>
      <c r="N23" s="399">
        <v>52</v>
      </c>
      <c r="O23" s="378" t="s">
        <v>961</v>
      </c>
      <c r="P23" s="440">
        <v>2400</v>
      </c>
    </row>
    <row r="24" spans="1:241" ht="13.35" customHeight="1">
      <c r="A24" s="805" t="s">
        <v>1664</v>
      </c>
      <c r="B24" s="417">
        <v>300</v>
      </c>
      <c r="C24" s="613" t="s">
        <v>128</v>
      </c>
      <c r="D24" s="806" t="s">
        <v>1665</v>
      </c>
      <c r="E24" s="103">
        <v>34750</v>
      </c>
      <c r="F24" s="79">
        <f>E24*Оглавление!$D$5</f>
        <v>2258750</v>
      </c>
      <c r="G24" s="111">
        <v>36640</v>
      </c>
      <c r="H24" s="80">
        <f>G24*Оглавление!$D$5</f>
        <v>2381600</v>
      </c>
      <c r="I24" s="64" t="s">
        <v>1798</v>
      </c>
      <c r="J24" s="49" t="s">
        <v>117</v>
      </c>
      <c r="K24" s="807" t="s">
        <v>209</v>
      </c>
      <c r="L24" s="380" t="s">
        <v>119</v>
      </c>
      <c r="M24" s="381">
        <v>550</v>
      </c>
      <c r="N24" s="399">
        <v>59.8</v>
      </c>
      <c r="O24" s="808" t="s">
        <v>1666</v>
      </c>
      <c r="P24" s="440">
        <v>3500</v>
      </c>
    </row>
    <row r="25" spans="1:241" s="67" customFormat="1" ht="13.35" customHeight="1">
      <c r="A25" s="69" t="s">
        <v>298</v>
      </c>
      <c r="B25" s="70">
        <v>400</v>
      </c>
      <c r="C25" s="87" t="s">
        <v>128</v>
      </c>
      <c r="D25" s="154" t="s">
        <v>299</v>
      </c>
      <c r="E25" s="79">
        <v>57840</v>
      </c>
      <c r="F25" s="79">
        <f>E25*Оглавление!$D$5</f>
        <v>3759600</v>
      </c>
      <c r="G25" s="80">
        <v>60290</v>
      </c>
      <c r="H25" s="80">
        <f>G25*Оглавление!$D$5</f>
        <v>3918850</v>
      </c>
      <c r="I25" s="64" t="s">
        <v>300</v>
      </c>
      <c r="J25" s="49" t="s">
        <v>117</v>
      </c>
      <c r="K25" s="90" t="s">
        <v>217</v>
      </c>
      <c r="L25" s="64" t="s">
        <v>119</v>
      </c>
      <c r="M25" s="155">
        <v>1000</v>
      </c>
      <c r="N25" s="78">
        <v>71.5</v>
      </c>
      <c r="O25" s="83" t="s">
        <v>301</v>
      </c>
      <c r="P25" s="157">
        <v>4200</v>
      </c>
      <c r="Q25" s="34"/>
      <c r="R25" s="34"/>
      <c r="S25" s="34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</row>
    <row r="26" spans="1:241" s="67" customFormat="1" ht="12.75" customHeight="1">
      <c r="A26" s="896" t="s">
        <v>1667</v>
      </c>
      <c r="B26" s="409">
        <v>500</v>
      </c>
      <c r="C26" s="613" t="s">
        <v>128</v>
      </c>
      <c r="D26" s="849" t="s">
        <v>1668</v>
      </c>
      <c r="E26" s="686">
        <v>66500</v>
      </c>
      <c r="F26" s="79">
        <f>E26*Оглавление!$D$5</f>
        <v>4322500</v>
      </c>
      <c r="G26" s="811">
        <v>71281</v>
      </c>
      <c r="H26" s="80">
        <f>G26*Оглавление!$D$5</f>
        <v>4633265</v>
      </c>
      <c r="I26" s="850" t="s">
        <v>1669</v>
      </c>
      <c r="J26" s="423" t="s">
        <v>117</v>
      </c>
      <c r="K26" s="818" t="s">
        <v>222</v>
      </c>
      <c r="L26" s="854" t="s">
        <v>119</v>
      </c>
      <c r="M26" s="828">
        <v>700</v>
      </c>
      <c r="N26" s="855">
        <v>108.2</v>
      </c>
      <c r="O26" s="856" t="s">
        <v>1670</v>
      </c>
      <c r="P26" s="857">
        <v>4000</v>
      </c>
      <c r="Q26" s="34"/>
      <c r="R26" s="34"/>
      <c r="S26" s="34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</row>
    <row r="27" spans="1:241" s="67" customFormat="1" ht="12.75" customHeight="1">
      <c r="A27" s="896" t="s">
        <v>1667</v>
      </c>
      <c r="B27" s="409">
        <v>500</v>
      </c>
      <c r="C27" s="851" t="s">
        <v>128</v>
      </c>
      <c r="D27" s="789" t="s">
        <v>1788</v>
      </c>
      <c r="E27" s="816">
        <v>69585</v>
      </c>
      <c r="F27" s="79">
        <f>E27*Оглавление!$D$5</f>
        <v>4523025</v>
      </c>
      <c r="G27" s="488">
        <v>73282</v>
      </c>
      <c r="H27" s="80">
        <f>G27*Оглавление!$D$5</f>
        <v>4763330</v>
      </c>
      <c r="I27" s="850" t="s">
        <v>1757</v>
      </c>
      <c r="J27" s="423" t="s">
        <v>117</v>
      </c>
      <c r="K27" s="818" t="s">
        <v>222</v>
      </c>
      <c r="L27" s="854" t="s">
        <v>119</v>
      </c>
      <c r="M27" s="381" t="s">
        <v>1061</v>
      </c>
      <c r="N27" s="615">
        <v>111</v>
      </c>
      <c r="O27" s="381" t="s">
        <v>1061</v>
      </c>
      <c r="P27" s="381" t="s">
        <v>1061</v>
      </c>
      <c r="Q27" s="34"/>
      <c r="R27" s="34"/>
      <c r="S27" s="34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</row>
    <row r="28" spans="1:241" s="67" customFormat="1" ht="13.35" customHeight="1">
      <c r="A28" s="897" t="s">
        <v>302</v>
      </c>
      <c r="B28" s="419">
        <v>600</v>
      </c>
      <c r="C28" s="852" t="s">
        <v>128</v>
      </c>
      <c r="D28" s="789" t="s">
        <v>303</v>
      </c>
      <c r="E28" s="816">
        <v>108840</v>
      </c>
      <c r="F28" s="79">
        <f>E28*Оглавление!$D$5</f>
        <v>7074600</v>
      </c>
      <c r="G28" s="488">
        <v>116505</v>
      </c>
      <c r="H28" s="80">
        <f>G28*Оглавление!$D$5</f>
        <v>7572825</v>
      </c>
      <c r="I28" s="380" t="s">
        <v>304</v>
      </c>
      <c r="J28" s="378" t="s">
        <v>117</v>
      </c>
      <c r="K28" s="817" t="s">
        <v>227</v>
      </c>
      <c r="L28" s="380" t="s">
        <v>119</v>
      </c>
      <c r="M28" s="381" t="s">
        <v>187</v>
      </c>
      <c r="N28" s="615">
        <v>104</v>
      </c>
      <c r="O28" s="809" t="s">
        <v>305</v>
      </c>
      <c r="P28" s="810">
        <v>5400</v>
      </c>
      <c r="Q28" s="34"/>
      <c r="R28" s="34"/>
      <c r="S28" s="34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</row>
    <row r="29" spans="1:241" s="67" customFormat="1" ht="13.35" customHeight="1">
      <c r="A29" s="896" t="s">
        <v>1671</v>
      </c>
      <c r="B29" s="409">
        <v>640</v>
      </c>
      <c r="C29" s="851" t="s">
        <v>128</v>
      </c>
      <c r="D29" s="418" t="s">
        <v>1789</v>
      </c>
      <c r="E29" s="816">
        <v>110400</v>
      </c>
      <c r="F29" s="79">
        <f>E29*Оглавление!$D$5</f>
        <v>7176000</v>
      </c>
      <c r="G29" s="488">
        <v>116696</v>
      </c>
      <c r="H29" s="80">
        <f>G29*Оглавление!$D$5</f>
        <v>7585240</v>
      </c>
      <c r="I29" s="850" t="s">
        <v>1791</v>
      </c>
      <c r="J29" s="423" t="s">
        <v>117</v>
      </c>
      <c r="K29" s="818" t="s">
        <v>231</v>
      </c>
      <c r="L29" s="854" t="s">
        <v>119</v>
      </c>
      <c r="M29" s="381" t="s">
        <v>1061</v>
      </c>
      <c r="N29" s="399">
        <v>129</v>
      </c>
      <c r="O29" s="381" t="s">
        <v>1061</v>
      </c>
      <c r="P29" s="381" t="s">
        <v>1061</v>
      </c>
      <c r="Q29" s="34"/>
      <c r="R29" s="34"/>
      <c r="S29" s="34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</row>
    <row r="30" spans="1:241" s="67" customFormat="1" ht="13.35" customHeight="1">
      <c r="A30" s="896" t="s">
        <v>1671</v>
      </c>
      <c r="B30" s="409">
        <v>640</v>
      </c>
      <c r="C30" s="851" t="s">
        <v>128</v>
      </c>
      <c r="D30" s="418" t="s">
        <v>1672</v>
      </c>
      <c r="E30" s="816">
        <v>120500</v>
      </c>
      <c r="F30" s="79">
        <f>E30*Оглавление!$D$5</f>
        <v>7832500</v>
      </c>
      <c r="G30" s="488">
        <v>128445</v>
      </c>
      <c r="H30" s="80">
        <f>G30*Оглавление!$D$5</f>
        <v>8348925</v>
      </c>
      <c r="I30" s="867" t="s">
        <v>1677</v>
      </c>
      <c r="J30" s="378" t="s">
        <v>117</v>
      </c>
      <c r="K30" s="817" t="s">
        <v>231</v>
      </c>
      <c r="L30" s="380" t="s">
        <v>119</v>
      </c>
      <c r="M30" s="381">
        <v>700</v>
      </c>
      <c r="N30" s="399">
        <v>123</v>
      </c>
      <c r="O30" s="378" t="s">
        <v>1678</v>
      </c>
      <c r="P30" s="440">
        <v>5500</v>
      </c>
      <c r="Q30" s="34"/>
      <c r="R30" s="34"/>
      <c r="S30" s="34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</row>
    <row r="31" spans="1:241" s="67" customFormat="1" ht="13.35" customHeight="1">
      <c r="A31" s="896" t="s">
        <v>1756</v>
      </c>
      <c r="B31" s="409">
        <v>720</v>
      </c>
      <c r="C31" s="851" t="s">
        <v>128</v>
      </c>
      <c r="D31" s="418" t="s">
        <v>1790</v>
      </c>
      <c r="E31" s="816">
        <v>120750</v>
      </c>
      <c r="F31" s="79">
        <f>E31*Оглавление!$D$5</f>
        <v>7848750</v>
      </c>
      <c r="G31" s="488">
        <v>130533</v>
      </c>
      <c r="H31" s="80">
        <f>G31*Оглавление!$D$5</f>
        <v>8484645</v>
      </c>
      <c r="I31" s="850" t="s">
        <v>1758</v>
      </c>
      <c r="J31" s="423" t="s">
        <v>117</v>
      </c>
      <c r="K31" s="818" t="s">
        <v>234</v>
      </c>
      <c r="L31" s="854" t="s">
        <v>119</v>
      </c>
      <c r="M31" s="381" t="s">
        <v>1061</v>
      </c>
      <c r="N31" s="399">
        <v>148</v>
      </c>
      <c r="O31" s="381" t="s">
        <v>1061</v>
      </c>
      <c r="P31" s="381" t="s">
        <v>1061</v>
      </c>
      <c r="Q31" s="34"/>
      <c r="R31" s="34"/>
      <c r="S31" s="34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</row>
    <row r="32" spans="1:241" s="67" customFormat="1" ht="13.35" customHeight="1">
      <c r="A32" s="898" t="s">
        <v>1710</v>
      </c>
      <c r="B32" s="96">
        <v>800</v>
      </c>
      <c r="C32" s="853" t="s">
        <v>128</v>
      </c>
      <c r="D32" s="490" t="s">
        <v>1571</v>
      </c>
      <c r="E32" s="497">
        <v>140000</v>
      </c>
      <c r="F32" s="79">
        <f>E32*Оглавление!$D$5</f>
        <v>9100000</v>
      </c>
      <c r="G32" s="433">
        <v>151909</v>
      </c>
      <c r="H32" s="80">
        <f>G32*Оглавление!$D$5</f>
        <v>9874085</v>
      </c>
      <c r="I32" s="755" t="s">
        <v>1641</v>
      </c>
      <c r="J32" s="378" t="s">
        <v>117</v>
      </c>
      <c r="K32" s="380" t="s">
        <v>241</v>
      </c>
      <c r="L32" s="380" t="s">
        <v>119</v>
      </c>
      <c r="M32" s="381">
        <v>1200</v>
      </c>
      <c r="N32" s="381">
        <v>152</v>
      </c>
      <c r="O32" s="442" t="s">
        <v>1709</v>
      </c>
      <c r="P32" s="575">
        <v>7800</v>
      </c>
      <c r="Q32" s="34"/>
      <c r="R32" s="34"/>
      <c r="S32" s="34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</row>
    <row r="33" spans="1:241" s="67" customFormat="1" ht="13.35" customHeight="1">
      <c r="A33" s="899" t="s">
        <v>1711</v>
      </c>
      <c r="B33" s="486">
        <v>900</v>
      </c>
      <c r="C33" s="613" t="s">
        <v>128</v>
      </c>
      <c r="D33" s="858" t="s">
        <v>1572</v>
      </c>
      <c r="E33" s="859">
        <v>170000</v>
      </c>
      <c r="F33" s="79">
        <f>E33*Оглавление!$D$5</f>
        <v>11050000</v>
      </c>
      <c r="G33" s="860">
        <v>181909</v>
      </c>
      <c r="H33" s="80">
        <f>G33*Оглавление!$D$5</f>
        <v>11824085</v>
      </c>
      <c r="I33" s="861" t="s">
        <v>1642</v>
      </c>
      <c r="J33" s="862" t="s">
        <v>117</v>
      </c>
      <c r="K33" s="863" t="s">
        <v>245</v>
      </c>
      <c r="L33" s="863" t="s">
        <v>119</v>
      </c>
      <c r="M33" s="864">
        <v>1200</v>
      </c>
      <c r="N33" s="864">
        <v>164</v>
      </c>
      <c r="O33" s="865" t="s">
        <v>1709</v>
      </c>
      <c r="P33" s="866">
        <v>8000</v>
      </c>
      <c r="Q33" s="34"/>
      <c r="R33" s="34"/>
      <c r="S33" s="34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</row>
    <row r="34" spans="1:241" s="67" customFormat="1" ht="12.75" customHeight="1">
      <c r="A34" s="896" t="s">
        <v>1673</v>
      </c>
      <c r="B34" s="409">
        <v>1000</v>
      </c>
      <c r="C34" s="613" t="s">
        <v>128</v>
      </c>
      <c r="D34" s="806" t="s">
        <v>1674</v>
      </c>
      <c r="E34" s="816">
        <v>178000</v>
      </c>
      <c r="F34" s="79">
        <f>E34*Оглавление!$D$5</f>
        <v>11570000</v>
      </c>
      <c r="G34" s="488">
        <v>190281</v>
      </c>
      <c r="H34" s="80">
        <f>G34*Оглавление!$D$5</f>
        <v>12368265</v>
      </c>
      <c r="I34" s="159" t="s">
        <v>1679</v>
      </c>
      <c r="J34" s="49" t="s">
        <v>117</v>
      </c>
      <c r="K34" s="818" t="s">
        <v>1680</v>
      </c>
      <c r="L34" s="380" t="s">
        <v>119</v>
      </c>
      <c r="M34" s="381" t="s">
        <v>187</v>
      </c>
      <c r="N34" s="399">
        <v>193</v>
      </c>
      <c r="O34" s="378" t="s">
        <v>1681</v>
      </c>
      <c r="P34" s="440">
        <v>9600</v>
      </c>
      <c r="Q34" s="34"/>
      <c r="R34" s="34"/>
      <c r="S34" s="34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</row>
    <row r="35" spans="1:241" s="67" customFormat="1" ht="13.2">
      <c r="A35" s="896" t="s">
        <v>1675</v>
      </c>
      <c r="B35" s="409">
        <v>1200</v>
      </c>
      <c r="C35" s="613" t="s">
        <v>128</v>
      </c>
      <c r="D35" s="806" t="s">
        <v>1676</v>
      </c>
      <c r="E35" s="816">
        <v>223600</v>
      </c>
      <c r="F35" s="79">
        <f>E35*Оглавление!$D$5</f>
        <v>14534000</v>
      </c>
      <c r="G35" s="488">
        <v>236292</v>
      </c>
      <c r="H35" s="80">
        <f>G35*Оглавление!$D$5</f>
        <v>15358980</v>
      </c>
      <c r="I35" s="159" t="s">
        <v>1682</v>
      </c>
      <c r="J35" s="727" t="s">
        <v>117</v>
      </c>
      <c r="K35" s="819" t="s">
        <v>1683</v>
      </c>
      <c r="L35" s="380" t="s">
        <v>119</v>
      </c>
      <c r="M35" s="381" t="s">
        <v>187</v>
      </c>
      <c r="N35" s="399">
        <v>228.5</v>
      </c>
      <c r="O35" s="378" t="s">
        <v>1681</v>
      </c>
      <c r="P35" s="440">
        <v>10100</v>
      </c>
      <c r="Q35" s="34"/>
      <c r="R35" s="34"/>
      <c r="S35" s="34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</row>
    <row r="36" spans="1:241" ht="12.9" customHeight="1">
      <c r="A36" s="73"/>
      <c r="B36" s="73"/>
      <c r="D36" s="1013" t="s">
        <v>132</v>
      </c>
      <c r="E36" s="1014"/>
      <c r="F36" s="1014"/>
      <c r="G36" s="813"/>
      <c r="H36" s="813"/>
      <c r="I36" s="58"/>
      <c r="J36" s="58"/>
      <c r="K36" s="58"/>
      <c r="M36" s="814"/>
      <c r="N36" s="814"/>
      <c r="O36" s="814"/>
      <c r="P36" s="815"/>
    </row>
    <row r="37" spans="1:241" ht="13.35" customHeight="1">
      <c r="A37" s="69" t="s">
        <v>1389</v>
      </c>
      <c r="B37" s="86">
        <v>36</v>
      </c>
      <c r="C37" s="87" t="s">
        <v>306</v>
      </c>
      <c r="D37" s="138" t="s">
        <v>307</v>
      </c>
      <c r="E37" s="92">
        <v>10453.370026200213</v>
      </c>
      <c r="F37" s="92">
        <f>E37*Оглавление!$D$5</f>
        <v>679469.05170301383</v>
      </c>
      <c r="G37" s="93">
        <v>11356.370026200213</v>
      </c>
      <c r="H37" s="93">
        <f>G37*Оглавление!$D$5</f>
        <v>738164.05170301383</v>
      </c>
      <c r="I37" s="159" t="s">
        <v>914</v>
      </c>
      <c r="J37" s="49" t="s">
        <v>117</v>
      </c>
      <c r="K37" s="90" t="s">
        <v>263</v>
      </c>
      <c r="L37" s="64" t="s">
        <v>119</v>
      </c>
      <c r="M37" s="82">
        <v>140</v>
      </c>
      <c r="N37" s="78">
        <v>6.3</v>
      </c>
      <c r="O37" s="95" t="s">
        <v>308</v>
      </c>
      <c r="P37" s="160">
        <v>1230</v>
      </c>
    </row>
    <row r="38" spans="1:241" ht="13.35" customHeight="1">
      <c r="A38" s="425" t="s">
        <v>1390</v>
      </c>
      <c r="B38" s="86">
        <v>45</v>
      </c>
      <c r="C38" s="87" t="s">
        <v>306</v>
      </c>
      <c r="D38" s="138" t="s">
        <v>984</v>
      </c>
      <c r="E38" s="92">
        <v>11820</v>
      </c>
      <c r="F38" s="92">
        <f>E38*Оглавление!$D$5</f>
        <v>768300</v>
      </c>
      <c r="G38" s="93">
        <v>12723</v>
      </c>
      <c r="H38" s="93">
        <f>G38*Оглавление!$D$5</f>
        <v>826995</v>
      </c>
      <c r="I38" s="64" t="s">
        <v>981</v>
      </c>
      <c r="J38" s="49" t="s">
        <v>117</v>
      </c>
      <c r="K38" s="90" t="s">
        <v>982</v>
      </c>
      <c r="L38" s="64" t="s">
        <v>119</v>
      </c>
      <c r="M38" s="82">
        <v>150</v>
      </c>
      <c r="N38" s="78">
        <v>7.8</v>
      </c>
      <c r="O38" s="95" t="s">
        <v>985</v>
      </c>
      <c r="P38" s="160">
        <v>1250</v>
      </c>
    </row>
    <row r="39" spans="1:241" ht="12.9" customHeight="1">
      <c r="A39" s="69" t="s">
        <v>1391</v>
      </c>
      <c r="B39" s="86">
        <v>50</v>
      </c>
      <c r="C39" s="87" t="s">
        <v>306</v>
      </c>
      <c r="D39" s="161" t="s">
        <v>309</v>
      </c>
      <c r="E39" s="92">
        <v>13034.449596234599</v>
      </c>
      <c r="F39" s="92">
        <f>E39*Оглавление!$D$5</f>
        <v>847239.22375524894</v>
      </c>
      <c r="G39" s="97">
        <v>13937.449596234599</v>
      </c>
      <c r="H39" s="93">
        <f>G39*Оглавление!$D$5</f>
        <v>905934.22375524894</v>
      </c>
      <c r="I39" s="159" t="s">
        <v>267</v>
      </c>
      <c r="J39" s="49" t="s">
        <v>117</v>
      </c>
      <c r="K39" s="90" t="s">
        <v>156</v>
      </c>
      <c r="L39" s="64" t="s">
        <v>119</v>
      </c>
      <c r="M39" s="82">
        <v>230</v>
      </c>
      <c r="N39" s="78">
        <v>8.6999999999999993</v>
      </c>
      <c r="O39" s="66" t="s">
        <v>310</v>
      </c>
      <c r="P39" s="162">
        <v>1520</v>
      </c>
    </row>
    <row r="40" spans="1:241" ht="12.9" customHeight="1">
      <c r="A40" s="794" t="s">
        <v>1391</v>
      </c>
      <c r="B40" s="86">
        <v>50</v>
      </c>
      <c r="C40" s="87" t="s">
        <v>306</v>
      </c>
      <c r="D40" s="161" t="s">
        <v>1810</v>
      </c>
      <c r="E40" s="92">
        <v>13000</v>
      </c>
      <c r="F40" s="92">
        <f>E40*Оглавление!$D$5</f>
        <v>845000</v>
      </c>
      <c r="G40" s="97">
        <v>13903</v>
      </c>
      <c r="H40" s="93">
        <f>G40*Оглавление!$D$5</f>
        <v>903695</v>
      </c>
      <c r="I40" s="617" t="s">
        <v>1801</v>
      </c>
      <c r="J40" s="49" t="s">
        <v>117</v>
      </c>
      <c r="K40" s="90" t="s">
        <v>156</v>
      </c>
      <c r="L40" s="64" t="s">
        <v>119</v>
      </c>
      <c r="M40" s="82">
        <v>150</v>
      </c>
      <c r="N40" s="78">
        <v>9.4</v>
      </c>
      <c r="O40" s="66" t="s">
        <v>1815</v>
      </c>
      <c r="P40" s="162">
        <v>1400</v>
      </c>
    </row>
    <row r="41" spans="1:241" ht="13.35" customHeight="1">
      <c r="A41" s="69" t="s">
        <v>1392</v>
      </c>
      <c r="B41" s="70">
        <v>60</v>
      </c>
      <c r="C41" s="87" t="s">
        <v>306</v>
      </c>
      <c r="D41" s="138" t="s">
        <v>311</v>
      </c>
      <c r="E41" s="92">
        <v>13592.829794639749</v>
      </c>
      <c r="F41" s="92">
        <f>E41*Оглавление!$D$5</f>
        <v>883533.93665158364</v>
      </c>
      <c r="G41" s="93">
        <v>14579.829794639749</v>
      </c>
      <c r="H41" s="93">
        <f>G41*Оглавление!$D$5</f>
        <v>947688.93665158364</v>
      </c>
      <c r="I41" s="159" t="s">
        <v>915</v>
      </c>
      <c r="J41" s="49" t="s">
        <v>117</v>
      </c>
      <c r="K41" s="90" t="s">
        <v>161</v>
      </c>
      <c r="L41" s="64" t="s">
        <v>119</v>
      </c>
      <c r="M41" s="82">
        <v>225</v>
      </c>
      <c r="N41" s="78">
        <v>11</v>
      </c>
      <c r="O41" s="66" t="s">
        <v>1824</v>
      </c>
      <c r="P41" s="160">
        <v>1700</v>
      </c>
    </row>
    <row r="42" spans="1:241" ht="12.9" customHeight="1">
      <c r="A42" s="69" t="s">
        <v>1393</v>
      </c>
      <c r="B42" s="70">
        <v>80</v>
      </c>
      <c r="C42" s="87" t="s">
        <v>306</v>
      </c>
      <c r="D42" s="161" t="s">
        <v>312</v>
      </c>
      <c r="E42" s="92">
        <v>15335.30644408861</v>
      </c>
      <c r="F42" s="92">
        <f>E42*Оглавление!$D$5</f>
        <v>996794.91886575962</v>
      </c>
      <c r="G42" s="97">
        <v>16357.30644408861</v>
      </c>
      <c r="H42" s="93">
        <f>G42*Оглавление!$D$5</f>
        <v>1063224.9188657596</v>
      </c>
      <c r="I42" s="159" t="s">
        <v>272</v>
      </c>
      <c r="J42" s="49" t="s">
        <v>117</v>
      </c>
      <c r="K42" s="90" t="s">
        <v>168</v>
      </c>
      <c r="L42" s="64" t="s">
        <v>119</v>
      </c>
      <c r="M42" s="82">
        <v>300</v>
      </c>
      <c r="N42" s="96">
        <v>13.9</v>
      </c>
      <c r="O42" s="66" t="s">
        <v>313</v>
      </c>
      <c r="P42" s="162">
        <v>1680</v>
      </c>
    </row>
    <row r="43" spans="1:241" ht="12.9" customHeight="1">
      <c r="A43" s="794" t="s">
        <v>1393</v>
      </c>
      <c r="B43" s="70">
        <v>80</v>
      </c>
      <c r="C43" s="87" t="s">
        <v>306</v>
      </c>
      <c r="D43" s="161" t="s">
        <v>1811</v>
      </c>
      <c r="E43" s="92">
        <v>15200</v>
      </c>
      <c r="F43" s="92">
        <f>E43*Оглавление!$D$5</f>
        <v>988000</v>
      </c>
      <c r="G43" s="97">
        <v>16222</v>
      </c>
      <c r="H43" s="93">
        <f>G43*Оглавление!$D$5</f>
        <v>1054430</v>
      </c>
      <c r="I43" s="617" t="s">
        <v>1819</v>
      </c>
      <c r="J43" s="49" t="s">
        <v>117</v>
      </c>
      <c r="K43" s="90" t="s">
        <v>168</v>
      </c>
      <c r="L43" s="64" t="s">
        <v>119</v>
      </c>
      <c r="M43" s="82">
        <v>325</v>
      </c>
      <c r="N43" s="96">
        <v>15</v>
      </c>
      <c r="O43" s="66" t="s">
        <v>1816</v>
      </c>
      <c r="P43" s="162">
        <v>1700</v>
      </c>
    </row>
    <row r="44" spans="1:241" ht="12.9" customHeight="1">
      <c r="A44" s="794" t="s">
        <v>1812</v>
      </c>
      <c r="B44" s="70">
        <v>90</v>
      </c>
      <c r="C44" s="87" t="s">
        <v>306</v>
      </c>
      <c r="D44" s="161" t="s">
        <v>1813</v>
      </c>
      <c r="E44" s="92">
        <v>16000</v>
      </c>
      <c r="F44" s="92">
        <f>E44*Оглавление!$D$5</f>
        <v>1040000</v>
      </c>
      <c r="G44" s="97">
        <v>17134</v>
      </c>
      <c r="H44" s="93">
        <f>G44*Оглавление!$D$5</f>
        <v>1113710</v>
      </c>
      <c r="I44" s="617" t="s">
        <v>1820</v>
      </c>
      <c r="J44" s="49" t="s">
        <v>117</v>
      </c>
      <c r="K44" s="90" t="s">
        <v>171</v>
      </c>
      <c r="L44" s="64" t="s">
        <v>119</v>
      </c>
      <c r="M44" s="82">
        <v>325</v>
      </c>
      <c r="N44" s="96">
        <v>18</v>
      </c>
      <c r="O44" s="66" t="s">
        <v>1816</v>
      </c>
      <c r="P44" s="162">
        <v>1750</v>
      </c>
    </row>
    <row r="45" spans="1:241" ht="13.35" customHeight="1">
      <c r="A45" s="69" t="s">
        <v>1394</v>
      </c>
      <c r="B45" s="70">
        <v>100</v>
      </c>
      <c r="C45" s="87" t="s">
        <v>306</v>
      </c>
      <c r="D45" s="138" t="s">
        <v>314</v>
      </c>
      <c r="E45" s="92">
        <v>17168.881321700737</v>
      </c>
      <c r="F45" s="92">
        <f>E45*Оглавление!$D$5</f>
        <v>1115977.2859105479</v>
      </c>
      <c r="G45" s="93">
        <v>18302.881321700737</v>
      </c>
      <c r="H45" s="93">
        <f>G45*Оглавление!$D$5</f>
        <v>1189687.2859105479</v>
      </c>
      <c r="I45" s="159" t="s">
        <v>275</v>
      </c>
      <c r="J45" s="49" t="s">
        <v>117</v>
      </c>
      <c r="K45" s="90" t="s">
        <v>175</v>
      </c>
      <c r="L45" s="64" t="s">
        <v>119</v>
      </c>
      <c r="M45" s="82">
        <v>300</v>
      </c>
      <c r="N45" s="84">
        <v>17.399999999999999</v>
      </c>
      <c r="O45" s="66" t="s">
        <v>313</v>
      </c>
      <c r="P45" s="160">
        <v>1739</v>
      </c>
    </row>
    <row r="46" spans="1:241" ht="13.35" customHeight="1">
      <c r="A46" s="794" t="s">
        <v>1394</v>
      </c>
      <c r="B46" s="70">
        <v>100</v>
      </c>
      <c r="C46" s="87" t="s">
        <v>306</v>
      </c>
      <c r="D46" s="138" t="s">
        <v>1814</v>
      </c>
      <c r="E46" s="92">
        <v>17000</v>
      </c>
      <c r="F46" s="92">
        <f>E46*Оглавление!$D$5</f>
        <v>1105000</v>
      </c>
      <c r="G46" s="93">
        <v>18134</v>
      </c>
      <c r="H46" s="93">
        <f>G46*Оглавление!$D$5</f>
        <v>1178710</v>
      </c>
      <c r="I46" s="617" t="s">
        <v>1821</v>
      </c>
      <c r="J46" s="49" t="s">
        <v>117</v>
      </c>
      <c r="K46" s="90" t="s">
        <v>175</v>
      </c>
      <c r="L46" s="64" t="s">
        <v>119</v>
      </c>
      <c r="M46" s="82">
        <v>320</v>
      </c>
      <c r="N46" s="84">
        <v>19.600000000000001</v>
      </c>
      <c r="O46" s="66" t="s">
        <v>1817</v>
      </c>
      <c r="P46" s="160">
        <v>1850</v>
      </c>
    </row>
    <row r="47" spans="1:241" ht="12.75" customHeight="1">
      <c r="A47" s="69" t="s">
        <v>1395</v>
      </c>
      <c r="B47" s="86">
        <v>120</v>
      </c>
      <c r="C47" s="87" t="s">
        <v>306</v>
      </c>
      <c r="D47" s="138" t="s">
        <v>315</v>
      </c>
      <c r="E47" s="92">
        <v>20371.761928977841</v>
      </c>
      <c r="F47" s="92">
        <v>971755</v>
      </c>
      <c r="G47" s="93">
        <v>21505.761928977841</v>
      </c>
      <c r="H47" s="93"/>
      <c r="I47" s="159" t="s">
        <v>278</v>
      </c>
      <c r="J47" s="49" t="s">
        <v>117</v>
      </c>
      <c r="K47" s="90" t="s">
        <v>180</v>
      </c>
      <c r="L47" s="64" t="s">
        <v>119</v>
      </c>
      <c r="M47" s="82">
        <v>444</v>
      </c>
      <c r="N47" s="84">
        <v>20.8</v>
      </c>
      <c r="O47" s="95" t="s">
        <v>316</v>
      </c>
      <c r="P47" s="160">
        <v>2321</v>
      </c>
    </row>
    <row r="48" spans="1:241" ht="13.35" customHeight="1">
      <c r="A48" s="69" t="s">
        <v>1396</v>
      </c>
      <c r="B48" s="86">
        <v>150</v>
      </c>
      <c r="C48" s="87" t="s">
        <v>306</v>
      </c>
      <c r="D48" s="138" t="s">
        <v>317</v>
      </c>
      <c r="E48" s="92">
        <v>24356.313497822932</v>
      </c>
      <c r="F48" s="92">
        <f>E48*Оглавление!$D$5</f>
        <v>1583160.3773584906</v>
      </c>
      <c r="G48" s="93">
        <v>25602.313497822932</v>
      </c>
      <c r="H48" s="93">
        <f>G48*Оглавление!$D$5</f>
        <v>1664150.3773584906</v>
      </c>
      <c r="I48" s="159" t="s">
        <v>281</v>
      </c>
      <c r="J48" s="49" t="s">
        <v>117</v>
      </c>
      <c r="K48" s="90" t="s">
        <v>185</v>
      </c>
      <c r="L48" s="64" t="s">
        <v>119</v>
      </c>
      <c r="M48" s="82">
        <v>456</v>
      </c>
      <c r="N48" s="84">
        <v>26.1</v>
      </c>
      <c r="O48" s="95" t="s">
        <v>318</v>
      </c>
      <c r="P48" s="160">
        <v>2401</v>
      </c>
    </row>
    <row r="49" spans="1:241" ht="13.35" customHeight="1">
      <c r="A49" s="85" t="s">
        <v>1397</v>
      </c>
      <c r="B49" s="70">
        <v>160</v>
      </c>
      <c r="C49" s="87" t="s">
        <v>306</v>
      </c>
      <c r="D49" s="138" t="s">
        <v>319</v>
      </c>
      <c r="E49" s="92">
        <v>27205.650542089392</v>
      </c>
      <c r="F49" s="92">
        <f>E49*Оглавление!$D$5</f>
        <v>1768367.2852358106</v>
      </c>
      <c r="G49" s="93">
        <v>28451.650542089392</v>
      </c>
      <c r="H49" s="93">
        <f>G49*Оглавление!$D$5</f>
        <v>1849357.2852358106</v>
      </c>
      <c r="I49" s="64" t="s">
        <v>284</v>
      </c>
      <c r="J49" s="49" t="s">
        <v>117</v>
      </c>
      <c r="K49" s="90" t="s">
        <v>189</v>
      </c>
      <c r="L49" s="64" t="s">
        <v>119</v>
      </c>
      <c r="M49" s="82">
        <v>480</v>
      </c>
      <c r="N49" s="84">
        <v>27.8</v>
      </c>
      <c r="O49" s="95" t="s">
        <v>320</v>
      </c>
      <c r="P49" s="160">
        <v>2570</v>
      </c>
    </row>
    <row r="50" spans="1:241" ht="13.35" customHeight="1">
      <c r="A50" s="69" t="s">
        <v>1398</v>
      </c>
      <c r="B50" s="86">
        <v>160</v>
      </c>
      <c r="C50" s="87" t="s">
        <v>306</v>
      </c>
      <c r="D50" s="88" t="s">
        <v>321</v>
      </c>
      <c r="E50" s="105">
        <v>28863.599999999999</v>
      </c>
      <c r="F50" s="92">
        <f>E50*Оглавление!$D$5</f>
        <v>1876134</v>
      </c>
      <c r="G50" s="99">
        <v>30109.599999999999</v>
      </c>
      <c r="H50" s="93">
        <f>G50*Оглавление!$D$5</f>
        <v>1957124</v>
      </c>
      <c r="I50" s="64" t="s">
        <v>322</v>
      </c>
      <c r="J50" s="49" t="s">
        <v>117</v>
      </c>
      <c r="K50" s="90" t="s">
        <v>189</v>
      </c>
      <c r="L50" s="64" t="s">
        <v>119</v>
      </c>
      <c r="M50" s="114">
        <v>600</v>
      </c>
      <c r="N50" s="114">
        <v>30.7</v>
      </c>
      <c r="O50" s="115" t="s">
        <v>323</v>
      </c>
      <c r="P50" s="439">
        <v>3040</v>
      </c>
    </row>
    <row r="51" spans="1:241" ht="13.35" customHeight="1">
      <c r="A51" s="69" t="s">
        <v>1399</v>
      </c>
      <c r="B51" s="70">
        <v>200</v>
      </c>
      <c r="C51" s="87" t="s">
        <v>306</v>
      </c>
      <c r="D51" s="138" t="s">
        <v>324</v>
      </c>
      <c r="E51" s="92">
        <v>29811.014440105318</v>
      </c>
      <c r="F51" s="92">
        <f>E51*Оглавление!$D$5</f>
        <v>1937715.9386068457</v>
      </c>
      <c r="G51" s="93">
        <v>31393.014440105318</v>
      </c>
      <c r="H51" s="93">
        <f>G51*Оглавление!$D$5</f>
        <v>2040545.9386068457</v>
      </c>
      <c r="I51" s="64" t="s">
        <v>291</v>
      </c>
      <c r="J51" s="49" t="s">
        <v>117</v>
      </c>
      <c r="K51" s="90" t="s">
        <v>190</v>
      </c>
      <c r="L51" s="64" t="s">
        <v>119</v>
      </c>
      <c r="M51" s="82">
        <v>564</v>
      </c>
      <c r="N51" s="84">
        <v>34.9</v>
      </c>
      <c r="O51" s="95" t="s">
        <v>1008</v>
      </c>
      <c r="P51" s="160">
        <v>2804</v>
      </c>
    </row>
    <row r="52" spans="1:241" ht="13.35" customHeight="1">
      <c r="A52" s="177" t="s">
        <v>1400</v>
      </c>
      <c r="B52" s="419">
        <v>200</v>
      </c>
      <c r="C52" s="420" t="s">
        <v>306</v>
      </c>
      <c r="D52" s="421">
        <v>113425</v>
      </c>
      <c r="E52" s="699">
        <v>30837.599999999999</v>
      </c>
      <c r="F52" s="92">
        <f>E52*Оглавление!$D$5</f>
        <v>2004444</v>
      </c>
      <c r="G52" s="701">
        <v>32419.599999999999</v>
      </c>
      <c r="H52" s="93">
        <f>G52*Оглавление!$D$5</f>
        <v>2107274</v>
      </c>
      <c r="I52" s="422" t="s">
        <v>293</v>
      </c>
      <c r="J52" s="423" t="s">
        <v>117</v>
      </c>
      <c r="K52" s="424" t="s">
        <v>190</v>
      </c>
      <c r="L52" s="422" t="s">
        <v>119</v>
      </c>
      <c r="M52" s="82">
        <v>430</v>
      </c>
      <c r="N52" s="27">
        <v>32</v>
      </c>
      <c r="O52" s="29" t="s">
        <v>204</v>
      </c>
      <c r="P52" s="439">
        <v>3100</v>
      </c>
    </row>
    <row r="53" spans="1:241" ht="12.75" customHeight="1">
      <c r="A53" s="435" t="s">
        <v>1401</v>
      </c>
      <c r="B53" s="417">
        <v>250</v>
      </c>
      <c r="C53" s="374" t="s">
        <v>306</v>
      </c>
      <c r="D53" s="418" t="s">
        <v>963</v>
      </c>
      <c r="E53" s="700">
        <v>36840</v>
      </c>
      <c r="F53" s="92">
        <f>E53*Оглавление!$D$5</f>
        <v>2394600</v>
      </c>
      <c r="G53" s="702">
        <v>38730</v>
      </c>
      <c r="H53" s="93">
        <f>G53*Оглавление!$D$5</f>
        <v>2517450</v>
      </c>
      <c r="I53" s="434" t="s">
        <v>960</v>
      </c>
      <c r="J53" s="49" t="s">
        <v>117</v>
      </c>
      <c r="K53" s="90" t="s">
        <v>206</v>
      </c>
      <c r="L53" s="413" t="s">
        <v>119</v>
      </c>
      <c r="M53" s="381">
        <v>535</v>
      </c>
      <c r="N53" s="399">
        <v>46.4</v>
      </c>
      <c r="O53" s="378" t="s">
        <v>1067</v>
      </c>
      <c r="P53" s="440">
        <v>2900</v>
      </c>
    </row>
    <row r="54" spans="1:241" ht="13.35" customHeight="1">
      <c r="A54" s="820" t="s">
        <v>1402</v>
      </c>
      <c r="B54" s="821">
        <v>260</v>
      </c>
      <c r="C54" s="822" t="s">
        <v>306</v>
      </c>
      <c r="D54" s="823" t="s">
        <v>964</v>
      </c>
      <c r="E54" s="824">
        <v>37680</v>
      </c>
      <c r="F54" s="92">
        <f>E54*Оглавление!$D$5</f>
        <v>2449200</v>
      </c>
      <c r="G54" s="825">
        <v>39570</v>
      </c>
      <c r="H54" s="93">
        <f>G54*Оглавление!$D$5</f>
        <v>2572050</v>
      </c>
      <c r="I54" s="826" t="s">
        <v>960</v>
      </c>
      <c r="J54" s="423" t="s">
        <v>117</v>
      </c>
      <c r="K54" s="812" t="s">
        <v>962</v>
      </c>
      <c r="L54" s="827" t="s">
        <v>119</v>
      </c>
      <c r="M54" s="828">
        <v>535</v>
      </c>
      <c r="N54" s="829">
        <v>48.2</v>
      </c>
      <c r="O54" s="830" t="s">
        <v>966</v>
      </c>
      <c r="P54" s="831">
        <v>2900</v>
      </c>
    </row>
    <row r="55" spans="1:241" ht="12" customHeight="1">
      <c r="A55" s="435" t="s">
        <v>1403</v>
      </c>
      <c r="B55" s="417">
        <v>280</v>
      </c>
      <c r="C55" s="374" t="s">
        <v>306</v>
      </c>
      <c r="D55" s="418" t="s">
        <v>965</v>
      </c>
      <c r="E55" s="385">
        <v>39300</v>
      </c>
      <c r="F55" s="92">
        <f>E55*Оглавление!$D$5</f>
        <v>2554500</v>
      </c>
      <c r="G55" s="433">
        <v>41190</v>
      </c>
      <c r="H55" s="93">
        <f>G55*Оглавление!$D$5</f>
        <v>2677350</v>
      </c>
      <c r="I55" s="380" t="s">
        <v>960</v>
      </c>
      <c r="J55" s="378" t="s">
        <v>117</v>
      </c>
      <c r="K55" s="817" t="s">
        <v>297</v>
      </c>
      <c r="L55" s="380" t="s">
        <v>119</v>
      </c>
      <c r="M55" s="381">
        <v>535</v>
      </c>
      <c r="N55" s="399">
        <v>52</v>
      </c>
      <c r="O55" s="378" t="s">
        <v>966</v>
      </c>
      <c r="P55" s="440">
        <v>2900</v>
      </c>
    </row>
    <row r="56" spans="1:241" ht="12" customHeight="1">
      <c r="A56" s="792" t="s">
        <v>1684</v>
      </c>
      <c r="B56" s="793">
        <v>300</v>
      </c>
      <c r="C56" s="374" t="s">
        <v>306</v>
      </c>
      <c r="D56" s="418" t="s">
        <v>1685</v>
      </c>
      <c r="E56" s="385">
        <v>40570</v>
      </c>
      <c r="F56" s="92">
        <f>E56*Оглавление!$D$5</f>
        <v>2637050</v>
      </c>
      <c r="G56" s="433">
        <v>42460</v>
      </c>
      <c r="H56" s="93">
        <f>G56*Оглавление!$D$5</f>
        <v>2759900</v>
      </c>
      <c r="I56" s="64" t="s">
        <v>1798</v>
      </c>
      <c r="J56" s="378" t="s">
        <v>117</v>
      </c>
      <c r="K56" s="819" t="s">
        <v>209</v>
      </c>
      <c r="L56" s="380" t="s">
        <v>119</v>
      </c>
      <c r="M56" s="381">
        <v>460</v>
      </c>
      <c r="N56" s="399">
        <v>59.8</v>
      </c>
      <c r="O56" s="808" t="s">
        <v>1686</v>
      </c>
      <c r="P56" s="440">
        <v>4400</v>
      </c>
    </row>
    <row r="57" spans="1:241" s="67" customFormat="1" ht="13.35" customHeight="1">
      <c r="A57" s="489" t="s">
        <v>1404</v>
      </c>
      <c r="B57" s="409">
        <v>400</v>
      </c>
      <c r="C57" s="374" t="s">
        <v>306</v>
      </c>
      <c r="D57" s="418" t="s">
        <v>325</v>
      </c>
      <c r="E57" s="835">
        <v>69642</v>
      </c>
      <c r="F57" s="92">
        <f>E57*Оглавление!$D$5</f>
        <v>4526730</v>
      </c>
      <c r="G57" s="836">
        <v>72092</v>
      </c>
      <c r="H57" s="93">
        <f>G57*Оглавление!$D$5</f>
        <v>4685980</v>
      </c>
      <c r="I57" s="380" t="s">
        <v>300</v>
      </c>
      <c r="J57" s="378" t="s">
        <v>117</v>
      </c>
      <c r="K57" s="817" t="s">
        <v>217</v>
      </c>
      <c r="L57" s="380" t="s">
        <v>119</v>
      </c>
      <c r="M57" s="381">
        <v>1000</v>
      </c>
      <c r="N57" s="615">
        <v>71.5</v>
      </c>
      <c r="O57" s="837" t="s">
        <v>326</v>
      </c>
      <c r="P57" s="838">
        <v>5400</v>
      </c>
      <c r="Q57" s="34"/>
      <c r="R57" s="34"/>
      <c r="S57" s="34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</row>
    <row r="58" spans="1:241" s="67" customFormat="1" ht="13.35" customHeight="1">
      <c r="A58" s="832" t="s">
        <v>327</v>
      </c>
      <c r="B58" s="426">
        <v>600</v>
      </c>
      <c r="C58" s="782" t="s">
        <v>250</v>
      </c>
      <c r="D58" s="427" t="s">
        <v>328</v>
      </c>
      <c r="E58" s="428">
        <v>121697.14285714286</v>
      </c>
      <c r="F58" s="92">
        <f>E58*Оглавление!$D$5</f>
        <v>7910314.2857142854</v>
      </c>
      <c r="G58" s="429">
        <v>130829.26470588235</v>
      </c>
      <c r="H58" s="93">
        <f>G58*Оглавление!$D$5</f>
        <v>8503902.2058823518</v>
      </c>
      <c r="I58" s="430" t="s">
        <v>304</v>
      </c>
      <c r="J58" s="431" t="s">
        <v>117</v>
      </c>
      <c r="K58" s="432" t="s">
        <v>227</v>
      </c>
      <c r="L58" s="430" t="s">
        <v>119</v>
      </c>
      <c r="M58" s="785" t="s">
        <v>187</v>
      </c>
      <c r="N58" s="783">
        <v>104</v>
      </c>
      <c r="O58" s="833" t="s">
        <v>329</v>
      </c>
      <c r="P58" s="834">
        <v>7900</v>
      </c>
      <c r="Q58" s="34"/>
      <c r="R58" s="34"/>
      <c r="S58" s="34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</row>
    <row r="59" spans="1:241" s="67" customFormat="1" ht="13.35" customHeight="1">
      <c r="A59" s="623"/>
      <c r="B59" s="10"/>
      <c r="C59" s="624"/>
      <c r="D59" s="625"/>
      <c r="E59" s="626"/>
      <c r="F59" s="626"/>
      <c r="G59" s="627"/>
      <c r="H59" s="627"/>
      <c r="I59" s="628"/>
      <c r="J59" s="106"/>
      <c r="K59" s="629"/>
      <c r="L59" s="628"/>
      <c r="M59" s="630"/>
      <c r="N59" s="631"/>
      <c r="O59" s="632"/>
      <c r="P59" s="633"/>
      <c r="Q59" s="34"/>
      <c r="R59" s="34"/>
      <c r="S59" s="34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</row>
    <row r="60" spans="1:241" ht="25.5" customHeight="1">
      <c r="F60" s="683" t="s">
        <v>1318</v>
      </c>
      <c r="H60" s="683" t="s">
        <v>1318</v>
      </c>
      <c r="I60" s="58"/>
      <c r="J60" s="58"/>
    </row>
    <row r="61" spans="1:241" ht="13.2">
      <c r="A61" s="619" t="s">
        <v>1262</v>
      </c>
      <c r="B61" s="86">
        <v>36</v>
      </c>
      <c r="C61" s="71" t="s">
        <v>1182</v>
      </c>
      <c r="F61" s="618">
        <f>E5*Оглавление!$D$5+'Капоты, прицепы'!$E$7</f>
        <v>617900</v>
      </c>
      <c r="H61" s="614">
        <f>G5*Оглавление!$D$5+'Капоты, прицепы'!$E$7</f>
        <v>676595</v>
      </c>
      <c r="O61" s="411" t="s">
        <v>1693</v>
      </c>
      <c r="P61" s="411">
        <v>1190</v>
      </c>
    </row>
    <row r="62" spans="1:241" ht="13.2">
      <c r="A62" s="619" t="s">
        <v>1263</v>
      </c>
      <c r="B62" s="86">
        <v>45</v>
      </c>
      <c r="C62" s="71" t="s">
        <v>1182</v>
      </c>
      <c r="F62" s="618">
        <f>E6*Оглавление!$D$5+'Капоты, прицепы'!$E$7</f>
        <v>692000</v>
      </c>
      <c r="H62" s="614">
        <f>G6*Оглавление!$D$5+'Капоты, прицепы'!$E$7</f>
        <v>750695</v>
      </c>
      <c r="O62" s="411" t="s">
        <v>1693</v>
      </c>
      <c r="P62" s="411">
        <v>1260</v>
      </c>
    </row>
    <row r="63" spans="1:241" ht="13.2">
      <c r="A63" s="619" t="s">
        <v>1264</v>
      </c>
      <c r="B63" s="86">
        <v>50</v>
      </c>
      <c r="C63" s="71" t="s">
        <v>1182</v>
      </c>
      <c r="F63" s="618">
        <f>E7*Оглавление!$D$5+'Капоты, прицепы'!$E$7</f>
        <v>750577.99999999988</v>
      </c>
      <c r="H63" s="614">
        <f>G7*Оглавление!$D$5+'Капоты, прицепы'!$E$7</f>
        <v>809272.99999999988</v>
      </c>
      <c r="O63" s="411" t="s">
        <v>1693</v>
      </c>
      <c r="P63" s="411">
        <v>1421</v>
      </c>
    </row>
    <row r="64" spans="1:241" ht="12.75" customHeight="1">
      <c r="A64" s="619" t="s">
        <v>1265</v>
      </c>
      <c r="B64" s="70">
        <v>60</v>
      </c>
      <c r="C64" s="71" t="s">
        <v>1182</v>
      </c>
      <c r="F64" s="618">
        <f>E9*Оглавление!$D$5+'Капоты, прицепы'!$E$8</f>
        <v>805000</v>
      </c>
      <c r="H64" s="614">
        <f>G9*Оглавление!$D$5+'Капоты, прицепы'!$E$8</f>
        <v>869155</v>
      </c>
      <c r="O64" s="411"/>
      <c r="P64" s="411"/>
    </row>
    <row r="65" spans="1:16" ht="13.2">
      <c r="A65" s="619" t="s">
        <v>1266</v>
      </c>
      <c r="B65" s="70">
        <v>80</v>
      </c>
      <c r="C65" s="71" t="s">
        <v>1182</v>
      </c>
      <c r="F65" s="618">
        <f>E10*Оглавление!$D$5+'Капоты, прицепы'!$E$9</f>
        <v>919700</v>
      </c>
      <c r="H65" s="614">
        <f>G10*Оглавление!$D$5+'Капоты, прицепы'!$E$9</f>
        <v>986130</v>
      </c>
      <c r="O65" s="411"/>
      <c r="P65" s="411"/>
    </row>
    <row r="66" spans="1:16" ht="13.2">
      <c r="A66" s="619" t="s">
        <v>1267</v>
      </c>
      <c r="B66" s="70">
        <v>100</v>
      </c>
      <c r="C66" s="71" t="s">
        <v>1182</v>
      </c>
      <c r="F66" s="618">
        <f>E13*Оглавление!$D$5+'Капоты, прицепы'!$E$9</f>
        <v>1021100</v>
      </c>
      <c r="H66" s="614">
        <f>G13*Оглавление!$D$5+'Капоты, прицепы'!$E$9</f>
        <v>1094810</v>
      </c>
      <c r="O66" s="411"/>
      <c r="P66" s="411"/>
    </row>
    <row r="67" spans="1:16" ht="13.2">
      <c r="A67" s="619" t="s">
        <v>1268</v>
      </c>
      <c r="B67" s="86">
        <v>120</v>
      </c>
      <c r="C67" s="71" t="s">
        <v>1182</v>
      </c>
      <c r="F67" s="618">
        <f>E15*Оглавление!$D$5+'Капоты, прицепы'!$E$9</f>
        <v>1184900</v>
      </c>
      <c r="H67" s="614">
        <f>G15*Оглавление!$D$5+'Капоты, прицепы'!$E$9</f>
        <v>1258610</v>
      </c>
      <c r="O67" s="411"/>
      <c r="P67" s="411"/>
    </row>
    <row r="68" spans="1:16" ht="13.2">
      <c r="A68" s="619" t="s">
        <v>1269</v>
      </c>
      <c r="B68" s="86">
        <v>150</v>
      </c>
      <c r="C68" s="71" t="s">
        <v>1182</v>
      </c>
      <c r="F68" s="618">
        <f>E16*Оглавление!$D$5+'Капоты, прицепы'!$E$9</f>
        <v>1418900</v>
      </c>
      <c r="H68" s="614">
        <f>G16*Оглавление!$D$5+'Капоты, прицепы'!$E$11</f>
        <v>1525190</v>
      </c>
      <c r="O68" s="411"/>
      <c r="P68" s="411"/>
    </row>
    <row r="69" spans="1:16" ht="13.2">
      <c r="A69" s="619" t="s">
        <v>1270</v>
      </c>
      <c r="B69" s="70">
        <v>160</v>
      </c>
      <c r="C69" s="71" t="s">
        <v>1182</v>
      </c>
      <c r="F69" s="618">
        <f>E17*Оглавление!$D$5+'Капоты, прицепы'!$E$9</f>
        <v>1606100</v>
      </c>
      <c r="H69" s="614">
        <f>G17*Оглавление!$D$5+'Капоты, прицепы'!$E$11</f>
        <v>1712390</v>
      </c>
      <c r="O69" s="411"/>
      <c r="P69" s="411"/>
    </row>
    <row r="70" spans="1:16" ht="13.2">
      <c r="A70" s="619" t="s">
        <v>1271</v>
      </c>
      <c r="B70" s="86">
        <v>160</v>
      </c>
      <c r="C70" s="71" t="s">
        <v>1182</v>
      </c>
      <c r="F70" s="618">
        <f>E18*Оглавление!$D$5+'Капоты, прицепы'!$E$11</f>
        <v>1709634</v>
      </c>
      <c r="H70" s="614">
        <f>G18*Оглавление!$D$5+'Капоты, прицепы'!$E$11</f>
        <v>1790624</v>
      </c>
      <c r="O70" s="411"/>
      <c r="P70" s="411"/>
    </row>
    <row r="71" spans="1:16" ht="13.2">
      <c r="A71" s="619" t="s">
        <v>1272</v>
      </c>
      <c r="B71" s="70">
        <v>200</v>
      </c>
      <c r="C71" s="71" t="s">
        <v>1182</v>
      </c>
      <c r="F71" s="618">
        <f>E19*Оглавление!$D$5+'Капоты, прицепы'!$E$11</f>
        <v>1787400</v>
      </c>
      <c r="H71" s="614">
        <f>G19*Оглавление!$D$5+'Капоты, прицепы'!$E$11</f>
        <v>1890230</v>
      </c>
      <c r="O71" s="411"/>
      <c r="P71" s="411"/>
    </row>
    <row r="72" spans="1:16" ht="13.2">
      <c r="A72" s="619" t="s">
        <v>1273</v>
      </c>
      <c r="B72" s="70">
        <v>200</v>
      </c>
      <c r="C72" s="71" t="s">
        <v>1182</v>
      </c>
      <c r="F72" s="618">
        <f>E20*Оглавление!$D$5+'Капоты, прицепы'!$E$11</f>
        <v>1837944</v>
      </c>
      <c r="H72" s="614">
        <f>G20*Оглавление!$D$5+'Капоты, прицепы'!$E$11</f>
        <v>1940774</v>
      </c>
      <c r="O72" s="411"/>
      <c r="P72" s="411"/>
    </row>
    <row r="73" spans="1:16" ht="13.2">
      <c r="A73" s="619" t="s">
        <v>1274</v>
      </c>
      <c r="B73" s="76">
        <v>250</v>
      </c>
      <c r="C73" s="71" t="s">
        <v>1182</v>
      </c>
      <c r="F73" s="618">
        <f>E21*Оглавление!$D$5+'Капоты, прицепы'!$E$11</f>
        <v>2099400</v>
      </c>
      <c r="H73" s="614">
        <f>G21*Оглавление!$D$5+'Капоты, прицепы'!$E$11</f>
        <v>2222250</v>
      </c>
      <c r="O73" s="411"/>
      <c r="P73" s="411"/>
    </row>
    <row r="74" spans="1:16" ht="13.2">
      <c r="A74" s="619" t="s">
        <v>1275</v>
      </c>
      <c r="B74" s="76">
        <v>260</v>
      </c>
      <c r="C74" s="71" t="s">
        <v>1182</v>
      </c>
      <c r="F74" s="618">
        <f>E22*Оглавление!$D$5+'Капоты, прицепы'!$E$11</f>
        <v>2154000</v>
      </c>
      <c r="H74" s="614">
        <f>G22*Оглавление!$D$5+'Капоты, прицепы'!$E$11</f>
        <v>2276850</v>
      </c>
      <c r="O74" s="411"/>
      <c r="P74" s="411"/>
    </row>
    <row r="75" spans="1:16" ht="13.2">
      <c r="A75" s="619" t="s">
        <v>1276</v>
      </c>
      <c r="B75" s="76">
        <v>280</v>
      </c>
      <c r="C75" s="71" t="s">
        <v>1182</v>
      </c>
      <c r="F75" s="618">
        <f>E23*Оглавление!$D$5+'Капоты, прицепы'!$E$11</f>
        <v>2255400</v>
      </c>
      <c r="H75" s="614">
        <f>G23*Оглавление!$D$5+'Капоты, прицепы'!$E$11</f>
        <v>2378250</v>
      </c>
      <c r="O75" s="411"/>
      <c r="P75" s="411"/>
    </row>
    <row r="76" spans="1:16" ht="13.2">
      <c r="A76" s="619" t="s">
        <v>1277</v>
      </c>
      <c r="B76" s="70">
        <v>400</v>
      </c>
      <c r="C76" s="71" t="s">
        <v>1182</v>
      </c>
      <c r="F76" s="618">
        <f>E25*Оглавление!$D$5+'Капоты, прицепы'!$E$13</f>
        <v>3880600</v>
      </c>
      <c r="H76" s="614">
        <f>G25*Оглавление!$D$5+'Капоты, прицепы'!$E$13</f>
        <v>4039850</v>
      </c>
      <c r="O76" s="411"/>
      <c r="P76" s="411"/>
    </row>
    <row r="77" spans="1:16" ht="13.2">
      <c r="F77" s="409"/>
      <c r="H77" s="411"/>
      <c r="O77" s="411"/>
      <c r="P77" s="411"/>
    </row>
    <row r="78" spans="1:16" ht="26.4">
      <c r="A78" s="621" t="s">
        <v>1278</v>
      </c>
      <c r="B78" s="86">
        <v>36</v>
      </c>
      <c r="C78" s="71" t="s">
        <v>1233</v>
      </c>
      <c r="F78" s="618">
        <f>F61+'Капоты, прицепы'!$G$26</f>
        <v>686100</v>
      </c>
      <c r="H78" s="614">
        <f>H61+'Капоты, прицепы'!$G$26</f>
        <v>744795</v>
      </c>
      <c r="O78" s="411"/>
      <c r="P78" s="411"/>
    </row>
    <row r="79" spans="1:16" ht="26.4">
      <c r="A79" s="621" t="s">
        <v>1279</v>
      </c>
      <c r="B79" s="86">
        <v>45</v>
      </c>
      <c r="C79" s="71" t="s">
        <v>1233</v>
      </c>
      <c r="F79" s="618">
        <f>F62+'Капоты, прицепы'!$G$26</f>
        <v>760200</v>
      </c>
      <c r="H79" s="614">
        <f>H62+'Капоты, прицепы'!$G$26</f>
        <v>818895</v>
      </c>
      <c r="O79" s="411"/>
      <c r="P79" s="411"/>
    </row>
    <row r="80" spans="1:16" ht="26.4">
      <c r="A80" s="621" t="s">
        <v>1280</v>
      </c>
      <c r="B80" s="86">
        <v>50</v>
      </c>
      <c r="C80" s="71" t="s">
        <v>1233</v>
      </c>
      <c r="F80" s="618">
        <f>F63+'Капоты, прицепы'!$G$26</f>
        <v>818777.99999999988</v>
      </c>
      <c r="H80" s="614">
        <f>H63+'Капоты, прицепы'!$G$26</f>
        <v>877472.99999999988</v>
      </c>
      <c r="O80" s="411"/>
      <c r="P80" s="411"/>
    </row>
    <row r="81" spans="1:16" ht="26.4">
      <c r="A81" s="621" t="s">
        <v>1281</v>
      </c>
      <c r="B81" s="70">
        <v>60</v>
      </c>
      <c r="C81" s="71" t="s">
        <v>1233</v>
      </c>
      <c r="F81" s="618">
        <f>F64+'Капоты, прицепы'!$G$26</f>
        <v>873200</v>
      </c>
      <c r="H81" s="614">
        <f>H64+'Капоты, прицепы'!$G$26</f>
        <v>937355</v>
      </c>
      <c r="O81" s="411"/>
      <c r="P81" s="411"/>
    </row>
    <row r="82" spans="1:16" ht="26.4">
      <c r="A82" s="621" t="s">
        <v>1282</v>
      </c>
      <c r="B82" s="70">
        <v>80</v>
      </c>
      <c r="C82" s="71" t="s">
        <v>1233</v>
      </c>
      <c r="F82" s="618">
        <f>F65+'Капоты, прицепы'!$G$27</f>
        <v>1053900</v>
      </c>
      <c r="H82" s="614">
        <f>H65+'Капоты, прицепы'!$G$27</f>
        <v>1120330</v>
      </c>
      <c r="O82" s="411"/>
      <c r="P82" s="411"/>
    </row>
    <row r="83" spans="1:16" ht="26.4">
      <c r="A83" s="621" t="s">
        <v>1283</v>
      </c>
      <c r="B83" s="70">
        <v>100</v>
      </c>
      <c r="C83" s="71" t="s">
        <v>1233</v>
      </c>
      <c r="F83" s="618">
        <f>F66+'Капоты, прицепы'!$G$27</f>
        <v>1155300</v>
      </c>
      <c r="H83" s="614">
        <f>H66+'Капоты, прицепы'!$G$27</f>
        <v>1229010</v>
      </c>
      <c r="O83" s="411"/>
      <c r="P83" s="411"/>
    </row>
    <row r="84" spans="1:16" ht="26.4">
      <c r="A84" s="621" t="s">
        <v>1284</v>
      </c>
      <c r="B84" s="86">
        <v>120</v>
      </c>
      <c r="C84" s="71" t="s">
        <v>1233</v>
      </c>
      <c r="F84" s="618">
        <f>F67+'Капоты, прицепы'!$G$27</f>
        <v>1319100</v>
      </c>
      <c r="H84" s="614">
        <f>H67+'Капоты, прицепы'!$G$27</f>
        <v>1392810</v>
      </c>
      <c r="O84" s="411"/>
      <c r="P84" s="411"/>
    </row>
    <row r="85" spans="1:16" ht="26.4">
      <c r="A85" s="621" t="s">
        <v>1285</v>
      </c>
      <c r="B85" s="86">
        <v>150</v>
      </c>
      <c r="C85" s="71" t="s">
        <v>1233</v>
      </c>
      <c r="F85" s="618">
        <f>F68+'Капоты, прицепы'!$G$28</f>
        <v>1575100</v>
      </c>
      <c r="H85" s="614">
        <f>H68+'Капоты, прицепы'!$G$28</f>
        <v>1681390</v>
      </c>
      <c r="O85" s="411"/>
      <c r="P85" s="411"/>
    </row>
    <row r="86" spans="1:16" ht="26.4">
      <c r="A86" s="621" t="s">
        <v>1286</v>
      </c>
      <c r="B86" s="70">
        <v>160</v>
      </c>
      <c r="C86" s="71" t="s">
        <v>1233</v>
      </c>
      <c r="F86" s="618">
        <f>F69+'Капоты, прицепы'!$G$28</f>
        <v>1762300</v>
      </c>
      <c r="H86" s="614">
        <f>H69+'Капоты, прицепы'!$G$28</f>
        <v>1868590</v>
      </c>
      <c r="O86" s="411"/>
      <c r="P86" s="411"/>
    </row>
    <row r="87" spans="1:16" ht="26.4">
      <c r="A87" s="621" t="s">
        <v>1287</v>
      </c>
      <c r="B87" s="86">
        <v>160</v>
      </c>
      <c r="C87" s="71" t="s">
        <v>1233</v>
      </c>
      <c r="F87" s="618">
        <f>F70+'Капоты, прицепы'!$G$28</f>
        <v>1865834</v>
      </c>
      <c r="H87" s="614">
        <f>H70+'Капоты, прицепы'!$G$28</f>
        <v>1946824</v>
      </c>
      <c r="O87" s="411"/>
      <c r="P87" s="411"/>
    </row>
    <row r="88" spans="1:16" ht="26.4">
      <c r="A88" s="621" t="s">
        <v>1288</v>
      </c>
      <c r="B88" s="70">
        <v>200</v>
      </c>
      <c r="C88" s="71" t="s">
        <v>1233</v>
      </c>
      <c r="F88" s="618">
        <f>F71+'Капоты, прицепы'!$G$28</f>
        <v>1943600</v>
      </c>
      <c r="H88" s="614">
        <f>H71+'Капоты, прицепы'!$G$28</f>
        <v>2046430</v>
      </c>
      <c r="O88" s="411"/>
      <c r="P88" s="411"/>
    </row>
    <row r="89" spans="1:16" ht="26.4">
      <c r="A89" s="621" t="s">
        <v>1289</v>
      </c>
      <c r="B89" s="70">
        <v>200</v>
      </c>
      <c r="C89" s="71" t="s">
        <v>1233</v>
      </c>
      <c r="F89" s="618">
        <f>F72+'Капоты, прицепы'!$G$28</f>
        <v>1994144</v>
      </c>
      <c r="H89" s="614">
        <f>H72+'Капоты, прицепы'!$G$28</f>
        <v>2096974</v>
      </c>
      <c r="O89" s="411"/>
      <c r="P89" s="411"/>
    </row>
    <row r="90" spans="1:16" ht="26.4">
      <c r="A90" s="621" t="s">
        <v>1290</v>
      </c>
      <c r="B90" s="76">
        <v>250</v>
      </c>
      <c r="C90" s="71" t="s">
        <v>1233</v>
      </c>
      <c r="F90" s="618">
        <f>F73+'Капоты, прицепы'!$G$29</f>
        <v>2266600</v>
      </c>
      <c r="H90" s="614">
        <f>H73+'Капоты, прицепы'!$G$29</f>
        <v>2389450</v>
      </c>
      <c r="O90" s="411"/>
      <c r="P90" s="411"/>
    </row>
    <row r="91" spans="1:16" ht="26.4">
      <c r="A91" s="621" t="s">
        <v>1291</v>
      </c>
      <c r="B91" s="76">
        <v>260</v>
      </c>
      <c r="C91" s="71" t="s">
        <v>1233</v>
      </c>
      <c r="F91" s="618">
        <f>F74+'Капоты, прицепы'!$G$29</f>
        <v>2321200</v>
      </c>
      <c r="H91" s="614">
        <f>H74+'Капоты, прицепы'!$G$29</f>
        <v>2444050</v>
      </c>
      <c r="O91" s="411"/>
      <c r="P91" s="411"/>
    </row>
    <row r="92" spans="1:16" ht="26.4">
      <c r="A92" s="621" t="s">
        <v>1292</v>
      </c>
      <c r="B92" s="76">
        <v>280</v>
      </c>
      <c r="C92" s="71" t="s">
        <v>1233</v>
      </c>
      <c r="F92" s="618">
        <f>F75+'Капоты, прицепы'!$G$29</f>
        <v>2422600</v>
      </c>
      <c r="H92" s="614">
        <f>H75+'Капоты, прицепы'!$G$29</f>
        <v>2545450</v>
      </c>
      <c r="O92" s="411"/>
      <c r="P92" s="411"/>
    </row>
    <row r="93" spans="1:16" ht="26.4">
      <c r="A93" s="621" t="s">
        <v>1293</v>
      </c>
      <c r="B93" s="70">
        <v>400</v>
      </c>
      <c r="C93" s="71" t="s">
        <v>1233</v>
      </c>
      <c r="F93" s="618">
        <f>F76+'Капоты, прицепы'!G33</f>
        <v>4291500</v>
      </c>
      <c r="H93" s="614">
        <f>H76+'Капоты, прицепы'!G33</f>
        <v>4450750</v>
      </c>
      <c r="O93" s="411"/>
      <c r="P93" s="411"/>
    </row>
    <row r="94" spans="1:16" ht="13.2">
      <c r="F94" s="409"/>
      <c r="H94" s="411"/>
      <c r="O94" s="411"/>
      <c r="P94" s="411"/>
    </row>
    <row r="95" spans="1:16" ht="13.2">
      <c r="A95" s="619" t="s">
        <v>1405</v>
      </c>
      <c r="B95" s="86">
        <v>36</v>
      </c>
      <c r="C95" s="71" t="s">
        <v>1248</v>
      </c>
      <c r="F95" s="618">
        <f>E37*Оглавление!$D$5+'Капоты, прицепы'!$G$26</f>
        <v>747669.05170301383</v>
      </c>
      <c r="H95" s="614">
        <f>G37*Оглавление!$D$5+'Капоты, прицепы'!$G$26</f>
        <v>806364.05170301383</v>
      </c>
      <c r="O95" s="411"/>
      <c r="P95" s="411"/>
    </row>
    <row r="96" spans="1:16" ht="13.2">
      <c r="A96" s="619" t="s">
        <v>1406</v>
      </c>
      <c r="B96" s="86">
        <v>45</v>
      </c>
      <c r="C96" s="71" t="s">
        <v>1248</v>
      </c>
      <c r="F96" s="618">
        <f>E38*Оглавление!$D$5+'Капоты, прицепы'!$G$26</f>
        <v>836500</v>
      </c>
      <c r="H96" s="614">
        <f>G38*Оглавление!$D$5+'Капоты, прицепы'!$G$26</f>
        <v>895195</v>
      </c>
      <c r="O96" s="411"/>
      <c r="P96" s="411"/>
    </row>
    <row r="97" spans="1:16" ht="13.2">
      <c r="A97" s="619" t="s">
        <v>1407</v>
      </c>
      <c r="B97" s="86">
        <v>50</v>
      </c>
      <c r="C97" s="71" t="s">
        <v>1248</v>
      </c>
      <c r="F97" s="618">
        <f>E39*Оглавление!$D$5+'Капоты, прицепы'!$G$27</f>
        <v>981439.22375524894</v>
      </c>
      <c r="H97" s="614">
        <f>G39*Оглавление!$D$5+'Капоты, прицепы'!$G$27</f>
        <v>1040134.2237552489</v>
      </c>
      <c r="O97" s="411"/>
      <c r="P97" s="411"/>
    </row>
    <row r="98" spans="1:16" ht="13.2">
      <c r="A98" s="619" t="s">
        <v>1408</v>
      </c>
      <c r="B98" s="70">
        <v>60</v>
      </c>
      <c r="C98" s="71" t="s">
        <v>1248</v>
      </c>
      <c r="F98" s="618">
        <f>E41*Оглавление!$D$5+'Капоты, прицепы'!$G$27</f>
        <v>1017733.9366515836</v>
      </c>
      <c r="H98" s="614">
        <f>G41*Оглавление!$D$5+'Капоты, прицепы'!$G$27</f>
        <v>1081888.9366515838</v>
      </c>
      <c r="O98" s="411"/>
      <c r="P98" s="411"/>
    </row>
    <row r="99" spans="1:16" ht="13.2">
      <c r="A99" s="619" t="s">
        <v>1409</v>
      </c>
      <c r="B99" s="70">
        <v>80</v>
      </c>
      <c r="C99" s="71" t="s">
        <v>1248</v>
      </c>
      <c r="F99" s="618">
        <f>E42*Оглавление!$D$5+'Капоты, прицепы'!$G$27</f>
        <v>1130994.9188657596</v>
      </c>
      <c r="H99" s="614">
        <f>G42*Оглавление!$D$5+'Капоты, прицепы'!$G$27</f>
        <v>1197424.9188657596</v>
      </c>
      <c r="O99" s="411"/>
      <c r="P99" s="411"/>
    </row>
    <row r="100" spans="1:16" ht="13.2">
      <c r="A100" s="619" t="s">
        <v>1410</v>
      </c>
      <c r="B100" s="70">
        <v>100</v>
      </c>
      <c r="C100" s="71" t="s">
        <v>1248</v>
      </c>
      <c r="F100" s="618">
        <f>E45*Оглавление!$D$5+'Капоты, прицепы'!$G$27</f>
        <v>1250177.2859105479</v>
      </c>
      <c r="H100" s="614">
        <f>G45*Оглавление!$D$5+'Капоты, прицепы'!$G$27</f>
        <v>1323887.2859105479</v>
      </c>
      <c r="O100" s="411"/>
      <c r="P100" s="411"/>
    </row>
    <row r="101" spans="1:16" ht="13.2">
      <c r="A101" s="619" t="s">
        <v>1411</v>
      </c>
      <c r="B101" s="86">
        <v>120</v>
      </c>
      <c r="C101" s="71" t="s">
        <v>1248</v>
      </c>
      <c r="F101" s="618">
        <f>E47*Оглавление!$D$5+'Капоты, прицепы'!$G$29</f>
        <v>1491364.5253835598</v>
      </c>
      <c r="H101" s="614">
        <f>G47*Оглавление!$D$5+'Капоты, прицепы'!$G$29</f>
        <v>1565074.5253835598</v>
      </c>
      <c r="O101" s="411"/>
      <c r="P101" s="411"/>
    </row>
    <row r="102" spans="1:16" ht="13.2">
      <c r="A102" s="619" t="s">
        <v>1412</v>
      </c>
      <c r="B102" s="86">
        <v>150</v>
      </c>
      <c r="C102" s="71" t="s">
        <v>1248</v>
      </c>
      <c r="F102" s="618">
        <f>E48*Оглавление!$D$5+'Капоты, прицепы'!$G$29</f>
        <v>1750360.3773584906</v>
      </c>
      <c r="H102" s="614">
        <f>G48*Оглавление!$D$5+'Капоты, прицепы'!$G$29</f>
        <v>1831350.3773584906</v>
      </c>
      <c r="O102" s="411"/>
      <c r="P102" s="411"/>
    </row>
    <row r="103" spans="1:16" ht="13.2">
      <c r="A103" s="619" t="s">
        <v>1413</v>
      </c>
      <c r="B103" s="70">
        <v>160</v>
      </c>
      <c r="C103" s="71" t="s">
        <v>1248</v>
      </c>
      <c r="F103" s="618">
        <f>E49*Оглавление!$D$5+'Капоты, прицепы'!$G$29</f>
        <v>1935567.2852358106</v>
      </c>
      <c r="H103" s="614">
        <f>G49*Оглавление!$D$5+'Капоты, прицепы'!$G$29</f>
        <v>2016557.2852358106</v>
      </c>
      <c r="O103" s="411"/>
      <c r="P103" s="411"/>
    </row>
    <row r="104" spans="1:16" ht="13.2">
      <c r="A104" s="619" t="s">
        <v>1414</v>
      </c>
      <c r="B104" s="86">
        <v>160</v>
      </c>
      <c r="C104" s="71" t="s">
        <v>1248</v>
      </c>
      <c r="F104" s="618">
        <f>E50*Оглавление!$D$5+'Капоты, прицепы'!$G$31</f>
        <v>2130434</v>
      </c>
      <c r="H104" s="614">
        <f>G50*Оглавление!$D$5+'Капоты, прицепы'!$G$31</f>
        <v>2211424</v>
      </c>
      <c r="O104" s="411"/>
      <c r="P104" s="411"/>
    </row>
    <row r="105" spans="1:16" ht="13.2">
      <c r="A105" s="619" t="s">
        <v>1415</v>
      </c>
      <c r="B105" s="70">
        <v>200</v>
      </c>
      <c r="C105" s="71" t="s">
        <v>1248</v>
      </c>
      <c r="F105" s="618">
        <f>E51*Оглавление!$D$5+'Капоты, прицепы'!$G$30</f>
        <v>2111515.9386068457</v>
      </c>
      <c r="H105" s="614">
        <f>G51*Оглавление!$D$5+'Капоты, прицепы'!$G$30</f>
        <v>2214345.9386068457</v>
      </c>
      <c r="O105" s="411"/>
      <c r="P105" s="411"/>
    </row>
    <row r="106" spans="1:16" ht="13.2">
      <c r="A106" s="619" t="s">
        <v>1416</v>
      </c>
      <c r="B106" s="419">
        <v>200</v>
      </c>
      <c r="C106" s="71" t="s">
        <v>1248</v>
      </c>
      <c r="F106" s="618">
        <f>E52*Оглавление!$D$5+'Капоты, прицепы'!G32</f>
        <v>2289069</v>
      </c>
      <c r="H106" s="614">
        <f>G52*Оглавление!$D$5+'Капоты, прицепы'!G32</f>
        <v>2391899</v>
      </c>
      <c r="O106" s="411"/>
      <c r="P106" s="411"/>
    </row>
    <row r="107" spans="1:16" ht="13.2">
      <c r="A107" s="619" t="s">
        <v>1417</v>
      </c>
      <c r="B107" s="417">
        <v>250</v>
      </c>
      <c r="C107" s="71" t="s">
        <v>1248</v>
      </c>
      <c r="F107" s="618">
        <f>E53*Оглавление!$D$5+'Капоты, прицепы'!G32</f>
        <v>2679225</v>
      </c>
      <c r="H107" s="614">
        <f>G53*Оглавление!$D$5+'Капоты, прицепы'!G32</f>
        <v>2802075</v>
      </c>
      <c r="O107" s="411"/>
      <c r="P107" s="411"/>
    </row>
    <row r="108" spans="1:16" ht="13.2">
      <c r="A108" s="619" t="s">
        <v>1418</v>
      </c>
      <c r="B108" s="417">
        <v>260</v>
      </c>
      <c r="C108" s="71" t="s">
        <v>1248</v>
      </c>
      <c r="F108" s="618">
        <f>E54*Оглавление!$D$5+'Капоты, прицепы'!G34</f>
        <v>2862400</v>
      </c>
      <c r="H108" s="614">
        <f>G54*Оглавление!$D$5+'Капоты, прицепы'!G34</f>
        <v>2985250</v>
      </c>
      <c r="O108" s="411"/>
      <c r="P108" s="411"/>
    </row>
    <row r="109" spans="1:16" ht="13.2">
      <c r="A109" s="619" t="s">
        <v>1419</v>
      </c>
      <c r="B109" s="417">
        <v>280</v>
      </c>
      <c r="C109" s="71" t="s">
        <v>1248</v>
      </c>
      <c r="F109" s="618">
        <f>E55*Оглавление!$D$5+'Капоты, прицепы'!G34</f>
        <v>2967700</v>
      </c>
      <c r="H109" s="614">
        <f>G55*Оглавление!$D$5+'Капоты, прицепы'!G34</f>
        <v>3090550</v>
      </c>
      <c r="O109" s="411"/>
      <c r="P109" s="411"/>
    </row>
    <row r="110" spans="1:16" ht="13.2">
      <c r="A110" s="619" t="s">
        <v>1420</v>
      </c>
      <c r="B110" s="426">
        <v>400</v>
      </c>
      <c r="C110" s="71" t="s">
        <v>1248</v>
      </c>
      <c r="F110" s="618">
        <f>E57*Оглавление!$D$5+'Капоты, прицепы'!G34</f>
        <v>4939930</v>
      </c>
      <c r="H110" s="614">
        <f>G57*Оглавление!$D$5+'Капоты, прицепы'!G34</f>
        <v>5099180</v>
      </c>
      <c r="O110" s="411"/>
      <c r="P110" s="411"/>
    </row>
    <row r="111" spans="1:16" ht="13.2">
      <c r="A111" s="619" t="s">
        <v>1421</v>
      </c>
      <c r="B111" s="70">
        <v>600</v>
      </c>
      <c r="C111" s="71" t="s">
        <v>1294</v>
      </c>
      <c r="F111" s="618">
        <f>E58*Оглавление!$D$5+'Капоты, прицепы'!$G$37</f>
        <v>8354714.2857142854</v>
      </c>
      <c r="H111" s="614">
        <f>G58*Оглавление!$D$5+'Капоты, прицепы'!$G$37</f>
        <v>8948302.2058823518</v>
      </c>
      <c r="O111" s="411"/>
      <c r="P111" s="411"/>
    </row>
    <row r="112" spans="1:16" ht="13.2"/>
    <row r="113" ht="13.2"/>
    <row r="114" ht="13.2"/>
    <row r="115" ht="13.2"/>
    <row r="116" ht="13.2"/>
    <row r="117" ht="13.2"/>
    <row r="118" ht="13.2"/>
  </sheetData>
  <sheetProtection selectLockedCells="1" selectUnlockedCells="1"/>
  <mergeCells count="2">
    <mergeCell ref="D4:F4"/>
    <mergeCell ref="D36:F3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23"/>
  <sheetViews>
    <sheetView topLeftCell="A3" workbookViewId="0">
      <selection activeCell="G3" sqref="G1:G1048576"/>
    </sheetView>
  </sheetViews>
  <sheetFormatPr defaultColWidth="16.6640625" defaultRowHeight="10.199999999999999"/>
  <cols>
    <col min="1" max="1" width="18.5546875" style="639" customWidth="1"/>
    <col min="2" max="2" width="8.109375" style="639" customWidth="1"/>
    <col min="3" max="3" width="17.44140625" style="640" customWidth="1"/>
    <col min="4" max="4" width="15.109375" style="641" customWidth="1"/>
    <col min="5" max="5" width="10" style="642" hidden="1" customWidth="1"/>
    <col min="6" max="6" width="10.44140625" style="642" customWidth="1"/>
    <col min="7" max="7" width="9.44140625" style="642" hidden="1" customWidth="1"/>
    <col min="8" max="8" width="14.88671875" style="642" customWidth="1"/>
    <col min="9" max="9" width="10.5546875" style="642" customWidth="1"/>
    <col min="10" max="10" width="8.21875" style="642" customWidth="1"/>
    <col min="11" max="11" width="8.44140625" style="642" customWidth="1"/>
    <col min="12" max="12" width="15.5546875" style="642" customWidth="1"/>
    <col min="13" max="13" width="7.6640625" style="642" customWidth="1"/>
    <col min="14" max="229" width="16.6640625" style="642"/>
    <col min="230" max="16384" width="16.6640625" style="644"/>
  </cols>
  <sheetData>
    <row r="1" spans="1:248" ht="31.5" customHeight="1">
      <c r="A1" s="641"/>
      <c r="B1" s="11" t="s">
        <v>1881</v>
      </c>
      <c r="D1" s="642"/>
      <c r="HK1" s="644"/>
      <c r="HL1" s="644"/>
      <c r="HM1" s="644"/>
      <c r="HN1" s="644"/>
      <c r="HO1" s="644"/>
      <c r="HP1" s="644"/>
      <c r="HQ1" s="644"/>
      <c r="HR1" s="644"/>
      <c r="HS1" s="644"/>
      <c r="HT1" s="644"/>
      <c r="HU1" s="644"/>
    </row>
    <row r="2" spans="1:248" ht="9.4499999999999993" customHeight="1">
      <c r="A2" s="641"/>
      <c r="D2" s="642"/>
      <c r="HK2" s="644"/>
      <c r="HL2" s="644"/>
      <c r="HM2" s="644"/>
      <c r="HN2" s="644"/>
      <c r="HO2" s="644"/>
      <c r="HP2" s="644"/>
      <c r="HQ2" s="644"/>
      <c r="HR2" s="644"/>
      <c r="HS2" s="644"/>
      <c r="HT2" s="644"/>
      <c r="HU2" s="644"/>
    </row>
    <row r="3" spans="1:248" s="649" customFormat="1" ht="10.8" thickBot="1">
      <c r="A3" s="645" t="s">
        <v>330</v>
      </c>
      <c r="B3" s="646"/>
      <c r="C3" s="646"/>
      <c r="D3" s="646"/>
      <c r="E3" s="646"/>
      <c r="F3" s="647"/>
      <c r="G3" s="648"/>
      <c r="HL3" s="644"/>
      <c r="HM3" s="644"/>
      <c r="HN3" s="644"/>
      <c r="HO3" s="644"/>
      <c r="HP3" s="644"/>
    </row>
    <row r="4" spans="1:248" s="650" customFormat="1" ht="20.399999999999999">
      <c r="A4" s="712" t="s">
        <v>17</v>
      </c>
      <c r="B4" s="712" t="s">
        <v>18</v>
      </c>
      <c r="C4" s="712" t="s">
        <v>101</v>
      </c>
      <c r="D4" s="712" t="s">
        <v>103</v>
      </c>
      <c r="E4" s="712" t="s">
        <v>1062</v>
      </c>
      <c r="F4" s="712" t="s">
        <v>103</v>
      </c>
      <c r="G4" s="712" t="s">
        <v>1062</v>
      </c>
      <c r="H4" s="712" t="s">
        <v>104</v>
      </c>
      <c r="I4" s="712" t="s">
        <v>106</v>
      </c>
      <c r="J4" s="712" t="s">
        <v>108</v>
      </c>
      <c r="K4" s="712" t="s">
        <v>109</v>
      </c>
      <c r="L4" s="712" t="s">
        <v>110</v>
      </c>
      <c r="M4" s="713" t="s">
        <v>111</v>
      </c>
      <c r="HV4" s="714"/>
      <c r="HW4" s="714"/>
      <c r="HX4" s="714"/>
      <c r="HY4" s="714"/>
      <c r="HZ4" s="714"/>
    </row>
    <row r="5" spans="1:248">
      <c r="A5" s="653" t="s">
        <v>1299</v>
      </c>
      <c r="B5" s="654">
        <v>30</v>
      </c>
      <c r="C5" s="672" t="s">
        <v>128</v>
      </c>
      <c r="D5" s="655">
        <v>11844</v>
      </c>
      <c r="E5" s="655">
        <v>11370</v>
      </c>
      <c r="F5" s="656">
        <v>12650</v>
      </c>
      <c r="G5" s="656">
        <v>12144</v>
      </c>
      <c r="H5" s="657" t="s">
        <v>1300</v>
      </c>
      <c r="I5" s="657" t="s">
        <v>1301</v>
      </c>
      <c r="J5" s="670">
        <v>200</v>
      </c>
      <c r="K5" s="670">
        <v>6.4</v>
      </c>
      <c r="L5" s="658" t="s">
        <v>1302</v>
      </c>
      <c r="M5" s="658">
        <v>885</v>
      </c>
    </row>
    <row r="6" spans="1:248" s="642" customFormat="1">
      <c r="A6" s="653" t="s">
        <v>367</v>
      </c>
      <c r="B6" s="654">
        <v>50</v>
      </c>
      <c r="C6" s="672" t="s">
        <v>128</v>
      </c>
      <c r="D6" s="659">
        <v>12937</v>
      </c>
      <c r="E6" s="659">
        <v>12419</v>
      </c>
      <c r="F6" s="656">
        <v>13744</v>
      </c>
      <c r="G6" s="656">
        <v>13194</v>
      </c>
      <c r="H6" s="657" t="s">
        <v>1303</v>
      </c>
      <c r="I6" s="657" t="s">
        <v>1304</v>
      </c>
      <c r="J6" s="670">
        <v>200</v>
      </c>
      <c r="K6" s="670">
        <v>10</v>
      </c>
      <c r="L6" s="658" t="s">
        <v>1305</v>
      </c>
      <c r="M6" s="658">
        <v>1050</v>
      </c>
      <c r="HV6" s="644"/>
      <c r="HW6" s="644"/>
      <c r="HX6" s="644"/>
      <c r="HY6" s="644"/>
      <c r="HZ6" s="644"/>
      <c r="IA6" s="644"/>
      <c r="IB6" s="644"/>
      <c r="IC6" s="644"/>
      <c r="ID6" s="644"/>
      <c r="IE6" s="644"/>
      <c r="IF6" s="644"/>
      <c r="IG6" s="644"/>
      <c r="IH6" s="644"/>
      <c r="II6" s="644"/>
      <c r="IJ6" s="644"/>
      <c r="IK6" s="644"/>
      <c r="IL6" s="644"/>
      <c r="IM6" s="644"/>
      <c r="IN6" s="644"/>
    </row>
    <row r="7" spans="1:248" s="642" customFormat="1">
      <c r="A7" s="653" t="s">
        <v>369</v>
      </c>
      <c r="B7" s="654">
        <v>100</v>
      </c>
      <c r="C7" s="672" t="s">
        <v>128</v>
      </c>
      <c r="D7" s="660">
        <v>17544</v>
      </c>
      <c r="E7" s="660">
        <v>16842</v>
      </c>
      <c r="F7" s="656">
        <v>18552</v>
      </c>
      <c r="G7" s="656">
        <v>17781</v>
      </c>
      <c r="H7" s="657" t="s">
        <v>1306</v>
      </c>
      <c r="I7" s="657" t="s">
        <v>1307</v>
      </c>
      <c r="J7" s="670">
        <v>300</v>
      </c>
      <c r="K7" s="670">
        <v>20</v>
      </c>
      <c r="L7" s="658" t="s">
        <v>1864</v>
      </c>
      <c r="M7" s="658">
        <v>1600</v>
      </c>
      <c r="HV7" s="644"/>
      <c r="HW7" s="644"/>
      <c r="HX7" s="644"/>
      <c r="HY7" s="644"/>
      <c r="HZ7" s="644"/>
      <c r="IA7" s="644"/>
      <c r="IB7" s="644"/>
      <c r="IC7" s="644"/>
      <c r="ID7" s="644"/>
      <c r="IE7" s="644"/>
      <c r="IF7" s="644"/>
      <c r="IG7" s="644"/>
      <c r="IH7" s="644"/>
      <c r="II7" s="644"/>
      <c r="IJ7" s="644"/>
      <c r="IK7" s="644"/>
      <c r="IL7" s="644"/>
      <c r="IM7" s="644"/>
      <c r="IN7" s="644"/>
    </row>
    <row r="8" spans="1:248" s="642" customFormat="1">
      <c r="A8" s="661"/>
      <c r="B8" s="662"/>
      <c r="C8" s="673"/>
      <c r="D8" s="663"/>
      <c r="E8" s="664"/>
      <c r="F8" s="663"/>
      <c r="G8" s="665"/>
      <c r="H8" s="666"/>
      <c r="I8" s="666"/>
      <c r="J8" s="674"/>
      <c r="K8" s="674"/>
      <c r="L8" s="667"/>
      <c r="M8" s="667"/>
      <c r="HV8" s="644"/>
      <c r="HW8" s="644"/>
      <c r="HX8" s="644"/>
      <c r="HY8" s="644"/>
      <c r="HZ8" s="644"/>
      <c r="IA8" s="644"/>
      <c r="IB8" s="644"/>
      <c r="IC8" s="644"/>
      <c r="ID8" s="644"/>
      <c r="IE8" s="644"/>
      <c r="IF8" s="644"/>
      <c r="IG8" s="644"/>
      <c r="IH8" s="644"/>
      <c r="II8" s="644"/>
      <c r="IJ8" s="644"/>
      <c r="IK8" s="644"/>
      <c r="IL8" s="644"/>
      <c r="IM8" s="644"/>
      <c r="IN8" s="644"/>
    </row>
    <row r="9" spans="1:248" ht="15" customHeight="1">
      <c r="A9" s="671"/>
      <c r="B9" s="671"/>
      <c r="C9" s="643"/>
      <c r="D9" s="644"/>
      <c r="E9" s="675" t="s">
        <v>1101</v>
      </c>
      <c r="F9" s="644"/>
      <c r="G9" s="675" t="s">
        <v>1101</v>
      </c>
      <c r="H9" s="643"/>
      <c r="I9" s="643"/>
    </row>
    <row r="10" spans="1:248">
      <c r="A10" s="653" t="s">
        <v>1308</v>
      </c>
      <c r="B10" s="654">
        <v>30</v>
      </c>
      <c r="C10" s="657" t="s">
        <v>1182</v>
      </c>
      <c r="D10" s="659">
        <f>D5*Оглавление!D5+'Капоты, прицепы'!E7</f>
        <v>810560</v>
      </c>
      <c r="E10" s="659">
        <f>E5*Оглавление!C5+'Капоты, прицепы'!E7</f>
        <v>779750</v>
      </c>
      <c r="F10" s="656">
        <f>F5*Оглавление!D5+'Капоты, прицепы'!E7</f>
        <v>862950</v>
      </c>
      <c r="G10" s="656">
        <f>G5*Оглавление!C5+'Капоты, прицепы'!E7</f>
        <v>830060</v>
      </c>
      <c r="H10" s="657" t="s">
        <v>1300</v>
      </c>
      <c r="I10" s="657" t="s">
        <v>1301</v>
      </c>
      <c r="J10" s="670">
        <v>200</v>
      </c>
      <c r="K10" s="670">
        <v>6.4</v>
      </c>
      <c r="L10" s="801" t="s">
        <v>1645</v>
      </c>
      <c r="M10" s="658">
        <v>1100</v>
      </c>
    </row>
    <row r="11" spans="1:248">
      <c r="A11" s="653" t="s">
        <v>387</v>
      </c>
      <c r="B11" s="654">
        <v>50</v>
      </c>
      <c r="C11" s="657" t="s">
        <v>1182</v>
      </c>
      <c r="D11" s="659">
        <f>D6*Оглавление!D5+'Капоты, прицепы'!E7</f>
        <v>881605</v>
      </c>
      <c r="E11" s="659">
        <f>E6*Оглавление!C5+'Капоты, прицепы'!E7</f>
        <v>847935</v>
      </c>
      <c r="F11" s="656">
        <f>F6*Оглавление!D5+'Капоты, прицепы'!E7</f>
        <v>934060</v>
      </c>
      <c r="G11" s="656">
        <f>G6*Оглавление!C5+'Капоты, прицепы'!E7</f>
        <v>898310</v>
      </c>
      <c r="H11" s="657" t="s">
        <v>1303</v>
      </c>
      <c r="I11" s="657" t="s">
        <v>1304</v>
      </c>
      <c r="J11" s="670">
        <v>200</v>
      </c>
      <c r="K11" s="670">
        <v>10</v>
      </c>
      <c r="L11" s="801" t="s">
        <v>1645</v>
      </c>
      <c r="M11" s="658">
        <v>1300</v>
      </c>
    </row>
    <row r="12" spans="1:248" ht="10.8" thickBot="1">
      <c r="A12" s="653" t="s">
        <v>389</v>
      </c>
      <c r="B12" s="654">
        <v>100</v>
      </c>
      <c r="C12" s="657" t="s">
        <v>1182</v>
      </c>
      <c r="D12" s="660">
        <f>D7*Оглавление!D5+'Капоты, прицепы'!E9</f>
        <v>1194260</v>
      </c>
      <c r="E12" s="660">
        <f>E7*Оглавление!C5+'Капоты, прицепы'!E9</f>
        <v>1148630</v>
      </c>
      <c r="F12" s="656">
        <f>F7*Оглавление!D5+'Капоты, прицепы'!E9</f>
        <v>1259780</v>
      </c>
      <c r="G12" s="656">
        <f>G7*Оглавление!C5+'Капоты, прицепы'!E9</f>
        <v>1209665</v>
      </c>
      <c r="H12" s="657" t="s">
        <v>1306</v>
      </c>
      <c r="I12" s="657" t="s">
        <v>1307</v>
      </c>
      <c r="J12" s="670">
        <v>300</v>
      </c>
      <c r="K12" s="670">
        <v>20</v>
      </c>
      <c r="L12" s="802" t="s">
        <v>1646</v>
      </c>
      <c r="M12" s="658">
        <v>1860</v>
      </c>
    </row>
    <row r="13" spans="1:248" ht="13.95" customHeight="1" thickBot="1">
      <c r="A13" s="651"/>
      <c r="B13" s="651"/>
      <c r="C13" s="652"/>
      <c r="D13" s="1015"/>
      <c r="E13" s="1015"/>
      <c r="F13" s="1015"/>
      <c r="G13" s="1015"/>
      <c r="H13" s="652"/>
      <c r="I13" s="652"/>
      <c r="J13" s="668"/>
      <c r="K13" s="668"/>
      <c r="L13" s="668"/>
      <c r="M13" s="669"/>
    </row>
    <row r="14" spans="1:248" ht="16.5" customHeight="1">
      <c r="A14" s="671"/>
      <c r="B14" s="671"/>
      <c r="C14" s="643"/>
      <c r="D14" s="644"/>
      <c r="E14" s="678" t="s">
        <v>1101</v>
      </c>
      <c r="F14" s="644"/>
      <c r="G14" s="678" t="s">
        <v>1101</v>
      </c>
      <c r="H14" s="643"/>
      <c r="I14" s="643"/>
      <c r="J14" s="641"/>
      <c r="K14" s="641"/>
      <c r="L14" s="641"/>
      <c r="M14" s="641"/>
    </row>
    <row r="15" spans="1:248">
      <c r="A15" s="653" t="s">
        <v>1309</v>
      </c>
      <c r="B15" s="654">
        <v>30</v>
      </c>
      <c r="C15" s="676" t="s">
        <v>1196</v>
      </c>
      <c r="D15" s="659">
        <f>D10+'Капоты, прицепы'!G25</f>
        <v>878760</v>
      </c>
      <c r="E15" s="659">
        <f>E10+'Капоты, прицепы'!G25</f>
        <v>847950</v>
      </c>
      <c r="F15" s="656">
        <f>F10+'Капоты, прицепы'!G25</f>
        <v>931150</v>
      </c>
      <c r="G15" s="656">
        <f>G10+'Капоты, прицепы'!G25</f>
        <v>898260</v>
      </c>
      <c r="H15" s="677" t="s">
        <v>1300</v>
      </c>
      <c r="I15" s="657" t="s">
        <v>1301</v>
      </c>
      <c r="J15" s="670">
        <v>200</v>
      </c>
      <c r="K15" s="670">
        <v>6.4</v>
      </c>
      <c r="L15" s="803" t="s">
        <v>1657</v>
      </c>
      <c r="M15" s="670">
        <v>1300</v>
      </c>
    </row>
    <row r="16" spans="1:248">
      <c r="A16" s="653" t="s">
        <v>1310</v>
      </c>
      <c r="B16" s="654">
        <v>50</v>
      </c>
      <c r="C16" s="676" t="s">
        <v>1196</v>
      </c>
      <c r="D16" s="659">
        <f>D11+'Капоты, прицепы'!G25</f>
        <v>949805</v>
      </c>
      <c r="E16" s="659">
        <f>E11+'Капоты, прицепы'!G25</f>
        <v>916135</v>
      </c>
      <c r="F16" s="656">
        <f>F11+'Капоты, прицепы'!G25</f>
        <v>1002260</v>
      </c>
      <c r="G16" s="656">
        <f>G11+'Капоты, прицепы'!G25</f>
        <v>966510</v>
      </c>
      <c r="H16" s="677" t="s">
        <v>1303</v>
      </c>
      <c r="I16" s="657" t="s">
        <v>1304</v>
      </c>
      <c r="J16" s="670">
        <v>200</v>
      </c>
      <c r="K16" s="670">
        <v>10</v>
      </c>
      <c r="L16" s="670" t="s">
        <v>1657</v>
      </c>
      <c r="M16" s="670">
        <v>1500</v>
      </c>
    </row>
    <row r="17" spans="1:13">
      <c r="A17" s="653" t="s">
        <v>1311</v>
      </c>
      <c r="B17" s="654">
        <v>100</v>
      </c>
      <c r="C17" s="676" t="s">
        <v>1196</v>
      </c>
      <c r="D17" s="659">
        <f>D12+'Капоты, прицепы'!G27</f>
        <v>1328460</v>
      </c>
      <c r="E17" s="659">
        <f>E12+'Капоты, прицепы'!G27</f>
        <v>1282830</v>
      </c>
      <c r="F17" s="656">
        <f>F12+'Капоты, прицепы'!G27</f>
        <v>1393980</v>
      </c>
      <c r="G17" s="656">
        <f>G12+'Капоты, прицепы'!G27</f>
        <v>1343865</v>
      </c>
      <c r="H17" s="677" t="s">
        <v>1306</v>
      </c>
      <c r="I17" s="657" t="s">
        <v>1307</v>
      </c>
      <c r="J17" s="670">
        <v>300</v>
      </c>
      <c r="K17" s="670">
        <v>20</v>
      </c>
      <c r="L17" s="803" t="s">
        <v>1650</v>
      </c>
      <c r="M17" s="670">
        <v>2250</v>
      </c>
    </row>
    <row r="18" spans="1:13">
      <c r="H18" s="643"/>
      <c r="I18" s="643"/>
    </row>
    <row r="19" spans="1:13">
      <c r="A19" s="639" t="s">
        <v>140</v>
      </c>
    </row>
    <row r="20" spans="1:13">
      <c r="A20" s="639" t="s">
        <v>141</v>
      </c>
    </row>
    <row r="21" spans="1:13">
      <c r="A21" s="639" t="s">
        <v>142</v>
      </c>
    </row>
    <row r="23" spans="1:13">
      <c r="A23" s="639" t="s">
        <v>1059</v>
      </c>
    </row>
  </sheetData>
  <mergeCells count="2">
    <mergeCell ref="D13:E13"/>
    <mergeCell ref="F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</vt:i4>
      </vt:variant>
    </vt:vector>
  </HeadingPairs>
  <TitlesOfParts>
    <vt:vector size="21" baseType="lpstr">
      <vt:lpstr>Оглавление</vt:lpstr>
      <vt:lpstr>ТСС Бензиновые</vt:lpstr>
      <vt:lpstr>ТСС Дизельные</vt:lpstr>
      <vt:lpstr>ТСС Стандарт 9-16 кВт 1 фазн</vt:lpstr>
      <vt:lpstr>ТСС Стандарт 8-30 кВт </vt:lpstr>
      <vt:lpstr>ТСС Стандарт 40-200 кВт</vt:lpstr>
      <vt:lpstr>ТСС Стандарт250-900 кВт</vt:lpstr>
      <vt:lpstr>ТСС Проф</vt:lpstr>
      <vt:lpstr>ТСС Славянка Deutz</vt:lpstr>
      <vt:lpstr>ТСС СЛАВЯНКА </vt:lpstr>
      <vt:lpstr>ТСС DEUTZ</vt:lpstr>
      <vt:lpstr>ТСС DOOSAN</vt:lpstr>
      <vt:lpstr>ТСС IVECO</vt:lpstr>
      <vt:lpstr>ТСС MITSUBISHI</vt:lpstr>
      <vt:lpstr>ТСС PERKINS</vt:lpstr>
      <vt:lpstr>ТСС CUMMINS</vt:lpstr>
      <vt:lpstr>Автоматика, доп. опции</vt:lpstr>
      <vt:lpstr>Капоты, прицепы</vt:lpstr>
      <vt:lpstr>Контейнеры</vt:lpstr>
      <vt:lpstr>Принадлежность капотов и прицеп</vt:lpstr>
      <vt:lpstr>ТСС_СЛАВЯНКА_Deutz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ПромЗапчасть</dc:creator>
  <cp:lastModifiedBy>ПромЗапчасть</cp:lastModifiedBy>
  <cp:lastPrinted>2014-12-17T07:40:55Z</cp:lastPrinted>
  <dcterms:created xsi:type="dcterms:W3CDTF">2013-10-25T13:35:30Z</dcterms:created>
  <dcterms:modified xsi:type="dcterms:W3CDTF">2015-03-16T08:02:12Z</dcterms:modified>
</cp:coreProperties>
</file>